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810" windowHeight="7950" tabRatio="914" activeTab="3"/>
  </bookViews>
  <sheets>
    <sheet name="1. Рек-ция г. Белоярский.1 этап" sheetId="4" r:id="rId1"/>
    <sheet name="2. Рек-ция г.Белоярский.2 этап" sheetId="5" r:id="rId2"/>
    <sheet name="3. Рек-ция г. Белоярский.3 этап" sheetId="6" r:id="rId3"/>
    <sheet name="4. Рекн-ция внут.сети Полноват" sheetId="7" r:id="rId4"/>
    <sheet name="5. Рек-ция КЛ-0,4 Белояр-ий" sheetId="8" r:id="rId5"/>
    <sheet name="6.КТП в районе шк.№2 Белоярский" sheetId="9" r:id="rId6"/>
    <sheet name="7.Рекон-ция КЛ-10 Белоярский" sheetId="10" r:id="rId7"/>
    <sheet name="8 ПС &quot;ЮМАС&quot;" sheetId="11" r:id="rId8"/>
    <sheet name="9 ПС &quot;Фарада&quot;" sheetId="12" r:id="rId9"/>
    <sheet name="10 ЗРУ Западная 3 этап" sheetId="13" r:id="rId10"/>
    <sheet name="11 ТИ и ТС на ПС 35-220 кВ" sheetId="14" r:id="rId11"/>
    <sheet name="12 КТП (3 шт) Белоярский" sheetId="15" r:id="rId12"/>
    <sheet name="13 РП-6кВ в г.Белоярском 1 этап" sheetId="16" r:id="rId13"/>
    <sheet name="14 РП-6кВ г. Белоярском 2 этап" sheetId="17" r:id="rId14"/>
    <sheet name="15 КТП, ЛЭП с.Полноват" sheetId="18" r:id="rId15"/>
    <sheet name="16 ЛЭП Озерный-2 этап 1" sheetId="19" r:id="rId16"/>
    <sheet name="17 ЛЭП Озерный-2 этап 2" sheetId="20" r:id="rId17"/>
    <sheet name=" 18 Сети 6-0,4кВ Игрим Берез" sheetId="21" r:id="rId18"/>
    <sheet name="19 РДГ Шайтанка" sheetId="22" r:id="rId19"/>
    <sheet name="20 РДГ Теги" sheetId="23" r:id="rId20"/>
    <sheet name="21 РДГ Ванзетур" sheetId="24" r:id="rId21"/>
    <sheet name="22 ЛЭП для элект-ия ИЖС юг-зап." sheetId="25" r:id="rId22"/>
    <sheet name="23 Сети 0,4 и 6-20 кВ ТП Березв" sheetId="26" r:id="rId23"/>
    <sheet name="24 ЛЭП 0,4 многок-ый Набережная" sheetId="27" r:id="rId24"/>
    <sheet name="25 ЛЭП от ПС в п. Пионерном" sheetId="28" r:id="rId25"/>
    <sheet name="26 КТП (2 шт) Когалым" sheetId="29" r:id="rId26"/>
    <sheet name="27 ЛЭП ЦРП№2-4-КТП-3...Когалым" sheetId="30" r:id="rId27"/>
    <sheet name="28 ЛЭП ТП№2-ТП№2-37-..Когалым" sheetId="31" r:id="rId28"/>
    <sheet name="29 Сети 0,4 и 6-20кВ ТП Когалым" sheetId="32" r:id="rId29"/>
    <sheet name="30 ЛЭП 10 кВ от ПС ЮМАС до РП№2" sheetId="33" r:id="rId30"/>
    <sheet name="31 ЛЭП и ПС Назарово Мулымья" sheetId="34" r:id="rId31"/>
    <sheet name="32 Сети 0,4 кВ замена КТП Мулым" sheetId="35" r:id="rId32"/>
    <sheet name="33 Сети Ушья" sheetId="36" r:id="rId33"/>
    <sheet name="34 ЛЭП от ПС Назарово до Ушья.." sheetId="37" r:id="rId34"/>
    <sheet name="35 ЛЭП Сибирская Междуреч..." sheetId="38" r:id="rId35"/>
    <sheet name="36 ЛЭП, КТП ИЖС Южный Междуреч." sheetId="39" r:id="rId36"/>
    <sheet name="37 ЛЭП Нефтяник-2 Междуреч.." sheetId="40" r:id="rId37"/>
    <sheet name="38 ЛЭП 10-04 Кв Кама Кондинский" sheetId="41" r:id="rId38"/>
    <sheet name="39 ЛЭП 10-0,4 Алтай Кондинский" sheetId="42" r:id="rId39"/>
    <sheet name="40. ТП. МО Кондинский район" sheetId="43" r:id="rId40"/>
    <sheet name="41 ПС 110-6 кВ Лорба" sheetId="44" r:id="rId41"/>
    <sheet name="42. Зелёная зона.1 этап" sheetId="45" r:id="rId42"/>
    <sheet name="43. Зеленая зона 2 этап" sheetId="46" r:id="rId43"/>
    <sheet name="44. Зеленая зона 3 этап" sheetId="47" r:id="rId44"/>
    <sheet name="45 ЛЭП, КТП в Югорске 1 этап" sheetId="48" r:id="rId45"/>
    <sheet name="46 ЛЭП, КТП в Югорске 2 этап" sheetId="49" r:id="rId46"/>
    <sheet name="47 ЛЭП, КТП в Югорске 3 этап" sheetId="50" r:id="rId47"/>
    <sheet name="48 ЛЭП, КТП ИЖС Югорск" sheetId="51" r:id="rId48"/>
    <sheet name="49  ТП МО г.Югорск" sheetId="52" r:id="rId49"/>
    <sheet name="50 Сети элек-ния Агириш 1,2 оч." sheetId="53" r:id="rId50"/>
    <sheet name="51 Сети АИИСКУЭ Советский 1этап" sheetId="54" r:id="rId51"/>
    <sheet name="52 Сети АИИСКУЭ 2 этап" sheetId="55" r:id="rId52"/>
    <sheet name="53 Сети АИИСКУЭ 3 этап" sheetId="56" r:id="rId53"/>
    <sheet name="54 Сети эл-ния АИИСКУЭ Алябьевс" sheetId="57" r:id="rId54"/>
    <sheet name="55 Сети эл-ния АИИСКУЭ Коммунис" sheetId="58" r:id="rId55"/>
    <sheet name="56 ЛЭП, КТП Картопья-4" sheetId="59" r:id="rId56"/>
    <sheet name="57 ЛЭП, КТП Картопья-5" sheetId="60" r:id="rId57"/>
    <sheet name="58. ТП. МО Советский район" sheetId="61" r:id="rId58"/>
    <sheet name="59. Сети для ТП Сургут" sheetId="62" r:id="rId59"/>
    <sheet name="60 КЛ взамен ВЛ Нягань" sheetId="63" r:id="rId60"/>
    <sheet name="61 Сети для ТП Нягань" sheetId="64" r:id="rId61"/>
    <sheet name="62 База Нягань" sheetId="65" r:id="rId62"/>
    <sheet name="63 База Березово" sheetId="66" r:id="rId63"/>
    <sheet name="64 База Игрим" sheetId="67" r:id="rId64"/>
    <sheet name="65 Система  ТИ и ТС " sheetId="68" r:id="rId65"/>
    <sheet name="66 Приобретение о.с." sheetId="69" r:id="rId66"/>
    <sheet name="67 Приоб-ние спецтехники и авт " sheetId="70" r:id="rId67"/>
    <sheet name="68 Приоб. электр. и проч.имущ." sheetId="71" r:id="rId68"/>
    <sheet name="69 приоб. оборуд. вне сметы " sheetId="72" r:id="rId69"/>
  </sheets>
  <calcPr calcId="145621"/>
</workbook>
</file>

<file path=xl/calcChain.xml><?xml version="1.0" encoding="utf-8"?>
<calcChain xmlns="http://schemas.openxmlformats.org/spreadsheetml/2006/main">
  <c r="F89" i="72" l="1"/>
  <c r="F91" i="72" s="1"/>
  <c r="C89" i="72"/>
  <c r="B89" i="72"/>
  <c r="B82" i="72"/>
  <c r="B45" i="72"/>
  <c r="C32" i="72"/>
  <c r="F91" i="71"/>
  <c r="F89" i="71"/>
  <c r="C89" i="71"/>
  <c r="B82" i="71"/>
  <c r="B89" i="71" s="1"/>
  <c r="C45" i="71"/>
  <c r="C32" i="71"/>
  <c r="C31" i="71"/>
  <c r="F90" i="70"/>
  <c r="F89" i="70"/>
  <c r="C89" i="70"/>
  <c r="B82" i="70"/>
  <c r="B89" i="70" s="1"/>
  <c r="B45" i="70"/>
  <c r="F90" i="69"/>
  <c r="F89" i="69"/>
  <c r="C89" i="69"/>
  <c r="B82" i="69"/>
  <c r="B89" i="69" s="1"/>
  <c r="B45" i="69"/>
  <c r="F90" i="68"/>
  <c r="C89" i="68"/>
  <c r="B89" i="68"/>
  <c r="B82" i="68"/>
  <c r="C32" i="68"/>
  <c r="C31" i="68"/>
  <c r="B45" i="68" s="1"/>
  <c r="F89" i="67"/>
  <c r="F90" i="67" s="1"/>
  <c r="C89" i="67"/>
  <c r="B89" i="67"/>
  <c r="B82" i="67"/>
  <c r="C31" i="67"/>
  <c r="C19" i="67"/>
  <c r="F90" i="66"/>
  <c r="F89" i="66"/>
  <c r="C89" i="66"/>
  <c r="B82" i="66"/>
  <c r="B89" i="66" s="1"/>
  <c r="B45" i="66"/>
  <c r="C31" i="66"/>
  <c r="C19" i="66"/>
  <c r="F90" i="65"/>
  <c r="C89" i="65"/>
  <c r="B89" i="65"/>
  <c r="B82" i="65"/>
  <c r="C32" i="65"/>
  <c r="C31" i="65"/>
  <c r="B45" i="65" s="1"/>
  <c r="C19" i="65"/>
  <c r="F90" i="64"/>
  <c r="C89" i="64"/>
  <c r="B89" i="64"/>
  <c r="B82" i="64"/>
  <c r="C32" i="64"/>
  <c r="C31" i="64"/>
  <c r="B45" i="64" s="1"/>
  <c r="F89" i="63"/>
  <c r="F90" i="63" s="1"/>
  <c r="C89" i="63"/>
  <c r="B89" i="63"/>
  <c r="B82" i="63"/>
  <c r="C32" i="63"/>
  <c r="C31" i="63"/>
  <c r="B45" i="63" s="1"/>
  <c r="F89" i="62"/>
  <c r="F90" i="62" s="1"/>
  <c r="C89" i="62"/>
  <c r="B82" i="62"/>
  <c r="B89" i="62" s="1"/>
  <c r="C32" i="62"/>
  <c r="C31" i="62"/>
  <c r="B45" i="62" s="1"/>
  <c r="F89" i="61"/>
  <c r="F90" i="61" s="1"/>
  <c r="C89" i="61"/>
  <c r="B89" i="61"/>
  <c r="B82" i="61"/>
  <c r="C32" i="61"/>
  <c r="C31" i="61"/>
  <c r="B45" i="61" s="1"/>
  <c r="F90" i="60"/>
  <c r="F89" i="60"/>
  <c r="C89" i="60"/>
  <c r="B82" i="60"/>
  <c r="B89" i="60" s="1"/>
  <c r="C45" i="60"/>
  <c r="B45" i="60"/>
  <c r="C32" i="60"/>
  <c r="C31" i="60"/>
  <c r="F89" i="59"/>
  <c r="F90" i="59" s="1"/>
  <c r="C89" i="59"/>
  <c r="B89" i="59"/>
  <c r="B82" i="59"/>
  <c r="C45" i="59"/>
  <c r="B45" i="59"/>
  <c r="C32" i="59"/>
  <c r="C31" i="59"/>
  <c r="F91" i="58"/>
  <c r="C89" i="58"/>
  <c r="B82" i="58"/>
  <c r="B89" i="58" s="1"/>
  <c r="C45" i="58"/>
  <c r="B45" i="58"/>
  <c r="C32" i="58"/>
  <c r="C31" i="58"/>
  <c r="C19" i="58"/>
  <c r="F90" i="57"/>
  <c r="C89" i="57"/>
  <c r="B82" i="57"/>
  <c r="B89" i="57" s="1"/>
  <c r="C45" i="57"/>
  <c r="C31" i="57"/>
  <c r="B45" i="57" s="1"/>
  <c r="C19" i="57"/>
  <c r="F90" i="56"/>
  <c r="C89" i="56"/>
  <c r="B82" i="56"/>
  <c r="B89" i="56" s="1"/>
  <c r="C32" i="56"/>
  <c r="C31" i="56"/>
  <c r="B45" i="56" s="1"/>
  <c r="C19" i="56"/>
  <c r="F90" i="55"/>
  <c r="C89" i="55"/>
  <c r="B82" i="55"/>
  <c r="B89" i="55" s="1"/>
  <c r="C32" i="55"/>
  <c r="C31" i="55"/>
  <c r="B45" i="55" s="1"/>
  <c r="C19" i="55"/>
  <c r="F90" i="54"/>
  <c r="C89" i="54"/>
  <c r="B82" i="54"/>
  <c r="B89" i="54" s="1"/>
  <c r="C32" i="54"/>
  <c r="C31" i="54"/>
  <c r="B45" i="54" s="1"/>
  <c r="C19" i="54"/>
  <c r="F90" i="53"/>
  <c r="C89" i="53"/>
  <c r="B82" i="53"/>
  <c r="B89" i="53" s="1"/>
  <c r="C45" i="53"/>
  <c r="C32" i="53"/>
  <c r="C31" i="53"/>
  <c r="B45" i="53" s="1"/>
  <c r="C19" i="53"/>
  <c r="F90" i="52"/>
  <c r="C89" i="52"/>
  <c r="B89" i="52"/>
  <c r="B82" i="52"/>
  <c r="C32" i="52"/>
  <c r="C31" i="52"/>
  <c r="B45" i="52" s="1"/>
  <c r="F89" i="51"/>
  <c r="F90" i="51" s="1"/>
  <c r="C89" i="51"/>
  <c r="B82" i="51"/>
  <c r="B89" i="51" s="1"/>
  <c r="C45" i="51"/>
  <c r="B45" i="51"/>
  <c r="C32" i="51"/>
  <c r="C31" i="51"/>
  <c r="F89" i="50"/>
  <c r="F90" i="50" s="1"/>
  <c r="C89" i="50"/>
  <c r="B82" i="50"/>
  <c r="B89" i="50" s="1"/>
  <c r="C45" i="50"/>
  <c r="B45" i="50"/>
  <c r="C32" i="50"/>
  <c r="C31" i="50"/>
  <c r="F90" i="49"/>
  <c r="F89" i="49"/>
  <c r="C89" i="49"/>
  <c r="B82" i="49"/>
  <c r="B89" i="49" s="1"/>
  <c r="C45" i="49"/>
  <c r="B45" i="49"/>
  <c r="C31" i="49"/>
  <c r="F90" i="48"/>
  <c r="F89" i="48"/>
  <c r="C89" i="48"/>
  <c r="B82" i="48"/>
  <c r="B89" i="48" s="1"/>
  <c r="C45" i="48"/>
  <c r="B45" i="48"/>
  <c r="C32" i="48"/>
  <c r="C31" i="48"/>
  <c r="F90" i="47"/>
  <c r="C89" i="47"/>
  <c r="B82" i="47"/>
  <c r="B89" i="47" s="1"/>
  <c r="C45" i="47"/>
  <c r="C19" i="47"/>
  <c r="C31" i="47" s="1"/>
  <c r="B45" i="47" s="1"/>
  <c r="F90" i="46"/>
  <c r="C89" i="46"/>
  <c r="B82" i="46"/>
  <c r="B89" i="46" s="1"/>
  <c r="C45" i="46"/>
  <c r="C19" i="46"/>
  <c r="C31" i="46" s="1"/>
  <c r="B45" i="46" s="1"/>
  <c r="F90" i="45"/>
  <c r="C89" i="45"/>
  <c r="B82" i="45"/>
  <c r="B89" i="45" s="1"/>
  <c r="C45" i="45"/>
  <c r="C19" i="45"/>
  <c r="C31" i="45" s="1"/>
  <c r="B45" i="45" s="1"/>
  <c r="F90" i="44"/>
  <c r="C89" i="44"/>
  <c r="B82" i="44"/>
  <c r="B89" i="44" s="1"/>
  <c r="C32" i="44"/>
  <c r="C31" i="44"/>
  <c r="B45" i="44" s="1"/>
  <c r="F89" i="43"/>
  <c r="F91" i="43" s="1"/>
  <c r="C89" i="43"/>
  <c r="B82" i="43"/>
  <c r="B89" i="43" s="1"/>
  <c r="B45" i="43"/>
  <c r="C32" i="43"/>
  <c r="C31" i="43"/>
  <c r="F89" i="42"/>
  <c r="F90" i="42" s="1"/>
  <c r="C89" i="42"/>
  <c r="B82" i="42"/>
  <c r="B89" i="42" s="1"/>
  <c r="C45" i="42"/>
  <c r="C32" i="42"/>
  <c r="C31" i="42"/>
  <c r="B45" i="42" s="1"/>
  <c r="C19" i="42"/>
  <c r="F90" i="41"/>
  <c r="F89" i="41"/>
  <c r="C89" i="41"/>
  <c r="B89" i="41"/>
  <c r="B82" i="41"/>
  <c r="C45" i="41"/>
  <c r="B45" i="41"/>
  <c r="C32" i="41"/>
  <c r="C31" i="41"/>
  <c r="C19" i="41"/>
  <c r="F89" i="40"/>
  <c r="F90" i="40" s="1"/>
  <c r="C89" i="40"/>
  <c r="B82" i="40"/>
  <c r="B89" i="40" s="1"/>
  <c r="C45" i="40"/>
  <c r="B45" i="40"/>
  <c r="C32" i="40"/>
  <c r="C31" i="40"/>
  <c r="F90" i="39"/>
  <c r="F89" i="39"/>
  <c r="C89" i="39"/>
  <c r="B82" i="39"/>
  <c r="B89" i="39" s="1"/>
  <c r="C45" i="39"/>
  <c r="B45" i="39"/>
  <c r="C32" i="39"/>
  <c r="C31" i="39"/>
  <c r="F90" i="38"/>
  <c r="F89" i="38"/>
  <c r="C89" i="38"/>
  <c r="B89" i="38"/>
  <c r="B82" i="38"/>
  <c r="C45" i="38"/>
  <c r="B45" i="38"/>
  <c r="C32" i="38"/>
  <c r="C31" i="38"/>
  <c r="F90" i="37"/>
  <c r="C89" i="37"/>
  <c r="B82" i="37"/>
  <c r="B89" i="37" s="1"/>
  <c r="C45" i="37"/>
  <c r="B45" i="37"/>
  <c r="C32" i="37"/>
  <c r="C31" i="37"/>
  <c r="C19" i="37"/>
  <c r="F90" i="36"/>
  <c r="C89" i="36"/>
  <c r="B82" i="36"/>
  <c r="B89" i="36" s="1"/>
  <c r="C45" i="36"/>
  <c r="C32" i="36"/>
  <c r="C31" i="36"/>
  <c r="B45" i="36" s="1"/>
  <c r="C19" i="36"/>
  <c r="C45" i="35"/>
  <c r="F90" i="35"/>
  <c r="C89" i="35"/>
  <c r="B82" i="35"/>
  <c r="B89" i="35" s="1"/>
  <c r="C32" i="35"/>
  <c r="C31" i="35"/>
  <c r="B45" i="35" s="1"/>
  <c r="F90" i="34"/>
  <c r="C89" i="34"/>
  <c r="B89" i="34"/>
  <c r="B82" i="34"/>
  <c r="C45" i="34"/>
  <c r="B45" i="34"/>
  <c r="C32" i="34"/>
  <c r="C31" i="34"/>
  <c r="F90" i="33"/>
  <c r="C89" i="33"/>
  <c r="B89" i="33"/>
  <c r="B82" i="33"/>
  <c r="C45" i="33"/>
  <c r="B45" i="33"/>
  <c r="C32" i="33"/>
  <c r="C31" i="33"/>
  <c r="F89" i="32"/>
  <c r="F90" i="32" s="1"/>
  <c r="C89" i="32"/>
  <c r="B82" i="32"/>
  <c r="B89" i="32" s="1"/>
  <c r="B45" i="32"/>
  <c r="C32" i="32"/>
  <c r="C31" i="32"/>
  <c r="F89" i="31"/>
  <c r="F90" i="31" s="1"/>
  <c r="C89" i="31"/>
  <c r="B82" i="31"/>
  <c r="B89" i="31" s="1"/>
  <c r="C45" i="31"/>
  <c r="C32" i="31"/>
  <c r="C31" i="31"/>
  <c r="B45" i="31" s="1"/>
  <c r="F90" i="30"/>
  <c r="F89" i="30"/>
  <c r="C89" i="30"/>
  <c r="B82" i="30"/>
  <c r="B89" i="30" s="1"/>
  <c r="C45" i="30"/>
  <c r="C32" i="30"/>
  <c r="C31" i="30"/>
  <c r="B45" i="30" s="1"/>
  <c r="F90" i="29"/>
  <c r="F89" i="29"/>
  <c r="C89" i="29"/>
  <c r="B89" i="29"/>
  <c r="B82" i="29"/>
  <c r="C45" i="29"/>
  <c r="B45" i="29"/>
  <c r="C32" i="29"/>
  <c r="C31" i="29"/>
  <c r="F89" i="28"/>
  <c r="F90" i="28" s="1"/>
  <c r="C89" i="28"/>
  <c r="B89" i="28"/>
  <c r="B82" i="28"/>
  <c r="C45" i="28"/>
  <c r="B45" i="28"/>
  <c r="C32" i="28"/>
  <c r="C31" i="28"/>
  <c r="F89" i="27"/>
  <c r="F90" i="27" s="1"/>
  <c r="C89" i="27"/>
  <c r="B82" i="27"/>
  <c r="B89" i="27" s="1"/>
  <c r="C45" i="27"/>
  <c r="B45" i="27"/>
  <c r="C32" i="27"/>
  <c r="C31" i="27"/>
  <c r="F91" i="26"/>
  <c r="F89" i="26"/>
  <c r="C89" i="26"/>
  <c r="B82" i="26"/>
  <c r="B89" i="26" s="1"/>
  <c r="C32" i="26"/>
  <c r="C31" i="26"/>
  <c r="B45" i="26" s="1"/>
  <c r="F90" i="25"/>
  <c r="F89" i="25"/>
  <c r="C89" i="25"/>
  <c r="B82" i="25"/>
  <c r="B89" i="25" s="1"/>
  <c r="C45" i="25"/>
  <c r="B45" i="25"/>
  <c r="C32" i="25"/>
  <c r="F90" i="24"/>
  <c r="F89" i="24"/>
  <c r="C89" i="24"/>
  <c r="B82" i="24"/>
  <c r="B89" i="24" s="1"/>
  <c r="C32" i="24"/>
  <c r="C31" i="24"/>
  <c r="B45" i="24" s="1"/>
  <c r="F90" i="23"/>
  <c r="F89" i="23"/>
  <c r="C89" i="23"/>
  <c r="B82" i="23"/>
  <c r="B89" i="23" s="1"/>
  <c r="C32" i="23"/>
  <c r="C31" i="23"/>
  <c r="B45" i="23" s="1"/>
  <c r="F90" i="22"/>
  <c r="F89" i="22"/>
  <c r="C89" i="22"/>
  <c r="B82" i="22"/>
  <c r="B89" i="22" s="1"/>
  <c r="C32" i="22"/>
  <c r="C31" i="22"/>
  <c r="B45" i="22" s="1"/>
  <c r="F90" i="21"/>
  <c r="C89" i="21"/>
  <c r="B89" i="21"/>
  <c r="B82" i="21"/>
  <c r="C45" i="21"/>
  <c r="B45" i="21"/>
  <c r="C32" i="21"/>
  <c r="C31" i="21"/>
  <c r="F90" i="20"/>
  <c r="F89" i="20"/>
  <c r="C89" i="20"/>
  <c r="B89" i="20"/>
  <c r="B82" i="20"/>
  <c r="B45" i="20"/>
  <c r="C32" i="20"/>
  <c r="F90" i="19"/>
  <c r="F89" i="19"/>
  <c r="C89" i="19"/>
  <c r="B82" i="19"/>
  <c r="B89" i="19" s="1"/>
  <c r="C45" i="19"/>
  <c r="C32" i="19"/>
  <c r="F90" i="18"/>
  <c r="C89" i="18"/>
  <c r="B89" i="18"/>
  <c r="B82" i="18"/>
  <c r="C45" i="18"/>
  <c r="B45" i="18"/>
  <c r="C32" i="18"/>
  <c r="C31" i="18"/>
  <c r="F90" i="17"/>
  <c r="C89" i="17"/>
  <c r="B89" i="17"/>
  <c r="B82" i="17"/>
  <c r="C45" i="17"/>
  <c r="B45" i="17"/>
  <c r="C32" i="17"/>
  <c r="C31" i="17"/>
  <c r="F90" i="16"/>
  <c r="C89" i="16"/>
  <c r="B89" i="16"/>
  <c r="B82" i="16"/>
  <c r="C45" i="16"/>
  <c r="B45" i="16"/>
  <c r="C32" i="16"/>
  <c r="C31" i="16"/>
  <c r="F90" i="15"/>
  <c r="C89" i="15"/>
  <c r="B89" i="15"/>
  <c r="B82" i="15"/>
  <c r="C45" i="15"/>
  <c r="B45" i="15"/>
  <c r="C32" i="15"/>
  <c r="C31" i="15"/>
  <c r="F90" i="14"/>
  <c r="C89" i="14"/>
  <c r="B89" i="14"/>
  <c r="B82" i="14"/>
  <c r="C45" i="14"/>
  <c r="B45" i="14"/>
  <c r="C32" i="14"/>
  <c r="C31" i="14"/>
  <c r="F90" i="13"/>
  <c r="C89" i="13"/>
  <c r="B89" i="13"/>
  <c r="B82" i="13"/>
  <c r="C45" i="13"/>
  <c r="C32" i="13"/>
  <c r="C31" i="13"/>
  <c r="B45" i="13" s="1"/>
  <c r="F90" i="12"/>
  <c r="C89" i="12"/>
  <c r="B89" i="12"/>
  <c r="B82" i="12"/>
  <c r="C45" i="12"/>
  <c r="B45" i="12"/>
  <c r="C32" i="12"/>
  <c r="C31" i="12"/>
  <c r="F90" i="11"/>
  <c r="C89" i="11"/>
  <c r="B89" i="11"/>
  <c r="B82" i="11"/>
  <c r="C45" i="11"/>
  <c r="C32" i="11"/>
  <c r="C31" i="11"/>
  <c r="B45" i="11" s="1"/>
  <c r="F89" i="10"/>
  <c r="F90" i="10" s="1"/>
  <c r="C89" i="10"/>
  <c r="B82" i="10"/>
  <c r="B89" i="10" s="1"/>
  <c r="C45" i="10"/>
  <c r="B45" i="10"/>
  <c r="C31" i="10"/>
  <c r="F89" i="9"/>
  <c r="F90" i="9" s="1"/>
  <c r="C89" i="9"/>
  <c r="B82" i="9"/>
  <c r="B89" i="9" s="1"/>
  <c r="C45" i="9"/>
  <c r="B45" i="9"/>
  <c r="C31" i="9"/>
  <c r="F90" i="8"/>
  <c r="C89" i="8"/>
  <c r="B89" i="8"/>
  <c r="B82" i="8"/>
  <c r="C45" i="8"/>
  <c r="C31" i="8"/>
  <c r="B45" i="8" s="1"/>
  <c r="F90" i="7"/>
  <c r="C89" i="7"/>
  <c r="B82" i="7"/>
  <c r="B89" i="7" s="1"/>
  <c r="C45" i="7"/>
  <c r="C31" i="7"/>
  <c r="B45" i="7" s="1"/>
  <c r="F90" i="6"/>
  <c r="C89" i="6"/>
  <c r="B82" i="6"/>
  <c r="B89" i="6" s="1"/>
  <c r="C45" i="6"/>
  <c r="C31" i="6"/>
  <c r="B45" i="6" s="1"/>
  <c r="C89" i="5"/>
  <c r="B89" i="5"/>
  <c r="B82" i="5"/>
  <c r="C45" i="5"/>
  <c r="C31" i="5"/>
  <c r="B45" i="5" s="1"/>
  <c r="F90" i="4"/>
  <c r="C89" i="4"/>
  <c r="B82" i="4"/>
  <c r="B89" i="4" s="1"/>
  <c r="C45" i="4"/>
  <c r="C31" i="4"/>
  <c r="B45" i="4" s="1"/>
</calcChain>
</file>

<file path=xl/sharedStrings.xml><?xml version="1.0" encoding="utf-8"?>
<sst xmlns="http://schemas.openxmlformats.org/spreadsheetml/2006/main" count="8938" uniqueCount="583">
  <si>
    <t>Паспорт инвестиционного объекта</t>
  </si>
  <si>
    <t>№
пункта</t>
  </si>
  <si>
    <t>Наименование инвестиционного проекта</t>
  </si>
  <si>
    <t>Реконструкция внутрипоселковых сетей электроснабжения 10 кВ, 6 кВ, 0,4 кВ в г. Белоярский. КЛ-10 кВ. 
1 этап строительства</t>
  </si>
  <si>
    <t>Идентификатор проекта</t>
  </si>
  <si>
    <t>Дата последнего внесения изменений в паспорт проекта</t>
  </si>
  <si>
    <t xml:space="preserve">2017 год </t>
  </si>
  <si>
    <t>Основная информация о проекте</t>
  </si>
  <si>
    <t>Принадлежность к группе проектов / мегапроекту связь с другими проектами 
(гиперссылка на материалы, в случае наличия)</t>
  </si>
  <si>
    <t>-</t>
  </si>
  <si>
    <t>Категория / подкатегория проекта</t>
  </si>
  <si>
    <t>I. Проекты поддержания и развития инфраструктуры / 3. Создание новой инфраструктуры (обеспечение возможности оказания услуг новым потребителям за счет их присоединения к инфраструктуре)</t>
  </si>
  <si>
    <t>Филиал / Дочернее зависимое общество, реализующие проект (если применимо)</t>
  </si>
  <si>
    <t>Субъект(ы) РФ, в которых реализуется проект</t>
  </si>
  <si>
    <t>Ханты-Мансийский автономный округ – Югра</t>
  </si>
  <si>
    <t>Территории / муниципальные образования субъектов РФ, на которых реализуется проект</t>
  </si>
  <si>
    <t>г. Белоярский</t>
  </si>
  <si>
    <t>Тип проекта</t>
  </si>
  <si>
    <t>Техническое перевооружение и реконструкция</t>
  </si>
  <si>
    <t>Основные физические/ технические показатели вводимых объектов инвестиций</t>
  </si>
  <si>
    <t>Протяженность сетей – 11,40 км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</si>
  <si>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</si>
  <si>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Реализация проекта направлена на повышение качества и надёжности электроснабжения потребителей в  г.Белоярском</t>
  </si>
  <si>
    <t>Текущее фактическое значение показателя 
(до реализации проекта) (если применимо)</t>
  </si>
  <si>
    <t>Моральный и физический износ оборудования</t>
  </si>
  <si>
    <t>Целевое значение по итогам реализации проекта и год достижения (если применимо)</t>
  </si>
  <si>
    <t>Обеспечение услугой качественного, бесперебойного электроснабжения потребителей в г. Белоярском</t>
  </si>
  <si>
    <t>Краткая характеристика технологии / технических решений, применяемых на вводимых объектах инвестиций 
(если применимо) (гиперссылка на техническое задание на разработку проекта, в случае наличия)</t>
  </si>
  <si>
    <t>В объем реконструкции 1-го этапа входит замена силовых кабелей 10 кВ на следующих участках:
- от ЦРП "Город" до КТП №7 "2мкрн;
- от КТП №7 "2мкрн" до КТП №8 "Бассейн";
- от ЦРП "Город" до КТП №6 "Клуб";
- от КТП №6 "Клуб" до КТП №2 "Школа №2";
- от КТП №2 "Школа №2" до КТП №3 "3мкрн";
- от КТП №3 "3мкрн" до КТП №4 "Детсад";
- от ЦРП "Город" до КТП №5 "Школа №3";
- от КТП№5 "Школа №3" до КТП №16 "1мкрн";
- от  КТП №16 "1мкрн" до КТП №27 "Милиция".
При реализации проекта планируется применение кабеля с изоляцией из сшитого полиэтилена типа АПвПг. Сечение кабелей 10 кВ будет определено расчетным путём, в соответствии с ПУЭ, с учётом существующих и перспективных нагрузок.</t>
  </si>
  <si>
    <t>Организационный статус проекта</t>
  </si>
  <si>
    <t>Статус прохождения процедур технологического и ценового аудита 
(гиперссылка на заключение в случае наличия)</t>
  </si>
  <si>
    <t>Ценовой аудит: заключение ценовой экспертизы  от 04.09.2015 №223 ООО "ИЦ "Сургутстройцена"</t>
  </si>
  <si>
    <t>Статус и результаты процедуры общественного обсуждения проекта
(гиперссылки на материалы в случае наличия)</t>
  </si>
  <si>
    <t>Проект выставлен на общественное обсуждение</t>
  </si>
  <si>
    <t>Оценка согласованности проекта с планами территориального развития субъекта РФ, муниципальных образований, отраслевыми схемами 
(гиперссылки на документы в случае наличия)</t>
  </si>
  <si>
    <t>Контакты для запроса информации по проекту 
(почтовый адрес, телефон, e-mail)</t>
  </si>
  <si>
    <t>АО "ЮРЭСК", 628011, Ханты-Мансийский автономный округ – Югра, г. Ханты-Мансийск, ул. Ленина 52/1, 
тел. 8 (3467) 31-85-95, e-mail:  office@yuresk.ru</t>
  </si>
  <si>
    <t>Цели и основания проекта</t>
  </si>
  <si>
    <t>19</t>
  </si>
  <si>
    <t>Основные цели проекта</t>
  </si>
  <si>
    <t>20</t>
  </si>
  <si>
    <t>Описание проекта: состав мероприятий и вводимых объектов 
(гиперссылки на материалы в случае наличия)</t>
  </si>
  <si>
    <t>Вводимая протяженность сетей – 11,40 км, из них КЛ-10 кВ - 11,40 км</t>
  </si>
  <si>
    <t>21</t>
  </si>
  <si>
    <t>Основной заявитель (заявители) проекта / потребитель (потребители) услуг, на обеспечение которых направлен проект</t>
  </si>
  <si>
    <t>потребители - население (физ. лица, юр. лица)</t>
  </si>
  <si>
    <t>22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</si>
  <si>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 
(гиперссылки на документы в случае наличия)</t>
  </si>
  <si>
    <t>Рассмотренные альтернативные варианты реализации проекта</t>
  </si>
  <si>
    <t>23</t>
  </si>
  <si>
    <t>Рассмотренные альтернативные варианты достижения целей проекта в т.ч. до включения проекта в инвестиционную программу (включая гиперссылку на материалы)</t>
  </si>
  <si>
    <t>Альтернативные варианты отсутствуют</t>
  </si>
  <si>
    <t>24</t>
  </si>
  <si>
    <t>Причины, по которым был выбран текущий вариант реализации проекта (гиперссылки на материалы в случае наличия)</t>
  </si>
  <si>
    <t>25</t>
  </si>
  <si>
    <t>Опыт субъекта естественной монополии в реализации проектов, аналогичных выбранному варианту (гиперссылки на материалы в случае наличия)</t>
  </si>
  <si>
    <t>7 лет</t>
  </si>
  <si>
    <t>Обоснование проекта с точки зрения достижения целей</t>
  </si>
  <si>
    <t>26-40</t>
  </si>
  <si>
    <t>Цели инвестиционного проекта</t>
  </si>
  <si>
    <t>Обоснование проекта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</si>
  <si>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</si>
  <si>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41.1</t>
  </si>
  <si>
    <t>41.2</t>
  </si>
  <si>
    <t>41.3</t>
  </si>
  <si>
    <t>41.4</t>
  </si>
  <si>
    <t>Наименование показателя, единицы измерения</t>
  </si>
  <si>
    <t>Фактическое значение показателя до реализации проекта (если применимо)</t>
  </si>
  <si>
    <t>Планируемое значение показателя после реализации проекта (на этапе эксплуатации) (если применимо)</t>
  </si>
  <si>
    <t>Комментарий</t>
  </si>
  <si>
    <t>Показатели финансово-экономической эффективности проекта</t>
  </si>
  <si>
    <t>42.1</t>
  </si>
  <si>
    <t>42.2</t>
  </si>
  <si>
    <t>42.3</t>
  </si>
  <si>
    <t>Наименование показателя</t>
  </si>
  <si>
    <t>Значение показателя</t>
  </si>
  <si>
    <t>Основные допущения, использованные при расчете показателя</t>
  </si>
  <si>
    <t>Оценка тарифных последствий инвестиционного проекта и влияния проекта на конечную цену товара (услуги) для потребителя</t>
  </si>
  <si>
    <t>43.1</t>
  </si>
  <si>
    <t>43.2</t>
  </si>
  <si>
    <t>43.3</t>
  </si>
  <si>
    <t>Оценка тарифных последствий инвестиционного проекта</t>
  </si>
  <si>
    <t>Наименование тарифа, регион</t>
  </si>
  <si>
    <t>Оценка изменения в результате проекта</t>
  </si>
  <si>
    <t>Краткая характеристика методологии расчета</t>
  </si>
  <si>
    <t>Котловой тариф на услуги по передачи электрической энергии, ХМАЮ-Югра</t>
  </si>
  <si>
    <t>Влияние не оказывает, рост тарифов не выше установленного Правительством РФ предельного уровня</t>
  </si>
  <si>
    <t>44.1</t>
  </si>
  <si>
    <t>44.2</t>
  </si>
  <si>
    <t>44.3</t>
  </si>
  <si>
    <t>Наименование цены, регион</t>
  </si>
  <si>
    <t>Сроки реализации проекта и подрядчики по этапам проекта</t>
  </si>
  <si>
    <t>45.1</t>
  </si>
  <si>
    <t>45.2</t>
  </si>
  <si>
    <t>45.3</t>
  </si>
  <si>
    <t>Этапы проекта</t>
  </si>
  <si>
    <t>Основные подрядчики 
(если выбраны)</t>
  </si>
  <si>
    <t>Срок реализации (квартал, год) - фактические (для реализуемых / реализованных этапов) и плановые</t>
  </si>
  <si>
    <t>Начало</t>
  </si>
  <si>
    <t>Окончание</t>
  </si>
  <si>
    <t>ЗАО "Энроса"</t>
  </si>
  <si>
    <t>2014 год</t>
  </si>
  <si>
    <t>2019 год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</si>
  <si>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</si>
  <si>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Детализация оценки стоимости проекта по объектам инвестиций</t>
  </si>
  <si>
    <t>46.1</t>
  </si>
  <si>
    <t>46.2</t>
  </si>
  <si>
    <t>46.3</t>
  </si>
  <si>
    <t>46.4</t>
  </si>
  <si>
    <t>46.5</t>
  </si>
  <si>
    <t>46.6</t>
  </si>
  <si>
    <t>Объект инвестиций</t>
  </si>
  <si>
    <t>Плановые физические/ технические показатели объекта инвестиций</t>
  </si>
  <si>
    <t>Плановая продолжительность полезного использования объекта, лет</t>
  </si>
  <si>
    <t>Текущая оценка полной стоимости (сметная стоимость без НДС), млн. руб.</t>
  </si>
  <si>
    <t>Текущая оценка полной стоимости (в постоянных ценах текущего года без НДС), млн. руб.</t>
  </si>
  <si>
    <t>Комментарий, в т.ч. гиперссылка на источник расчета стоимости (если применимо)</t>
  </si>
  <si>
    <t>15 лет</t>
  </si>
  <si>
    <t>Всего - полная оценка стоимости проекта</t>
  </si>
  <si>
    <t>Комментарии</t>
  </si>
  <si>
    <t>Расположение объектов инвестиционного проекта - схема (если применимо)</t>
  </si>
  <si>
    <t>Реконструкция внутрипоселковых сетей электроснабжения 10 кВ, 6 кВ, 0,4 кВ в г. Белоярский. ВЛЗ-6 кВ. 2 этап строительства</t>
  </si>
  <si>
    <t>Вводимая протяженность сетей – 16,34 км</t>
  </si>
  <si>
    <t>Реализация проекта направлена на повышение качества и надёжности электроснабжения потребителей в г. Белоярском</t>
  </si>
  <si>
    <t>Реализация инвестиционного проекта предусматривает частичную реконструкцию основного средства Общества «Линия электропередачи 6 кВ протяженностью 50594 м 
г. Белоярский» (инвентарный номер 000004549). В объем реконструкции 2-го этапа входит:
- замена силового кабеля на кабель с изоляцией из сшитого полиэтилена типа АПвПг;
- замена голого провода АС на СИП, с частичной заменой опор. 
Тип и способ установки опор будет определен проектом по результатам инженерных изысканий. Сечение кабеля и провода 6 кВ будет определен расчетным путём, в соответствии с ПУЭ, с учётом существующих и перспективных нагрузок.</t>
  </si>
  <si>
    <t>Ценовой аудит: заключение ценовой экспертизы  от 04.09.2015 №224 ООО "ИЦ "Сургутстройцена"</t>
  </si>
  <si>
    <t>Вводимая протяженность сетей – 16,34 км, из них ВЛЗ 6 кВ - 15,70 км, КЛ-6 кВ - 0,64 км.</t>
  </si>
  <si>
    <t>Реконструкция внутрипоселковых сетей электроснабжения 10 кВ, 6 кВ, 0,4 кВ  
в г. Белоярский. ВЛИ-0,4 кВ. 3 этап строительства</t>
  </si>
  <si>
    <t>Вводимая протяженность сетей – 1,69 км</t>
  </si>
  <si>
    <t xml:space="preserve">Реализация инвестиционного проекта предусматривает частичную реконструкцию основного средства Общества «Линии электропередачи 0,4 кВ протяженностью 15850 м г. Белоярский» (инвентарный номер 000004550). В объем реконструкции 3-го этапа входит замена провода А, АС на СИП-2, с частичной заменой опор. </t>
  </si>
  <si>
    <t>Ценовой аудит: заключение ценовой экспертизы   от 05.05.2016 №114 ООО "ИЦ "Сургутстройцена"</t>
  </si>
  <si>
    <t>Вводимая протяженность сетей –  1,69 км, из них ВЛИ 0,4 - 1,65 км; КЛ 0,4 - 0,04 км</t>
  </si>
  <si>
    <t>Внутрипоселковые сети электроснабжения 10-0,4 кВ 
в с. Полноват Белоярского района</t>
  </si>
  <si>
    <t>Протяженность сетей – 15,27 км</t>
  </si>
  <si>
    <t>Реализация проекта направлена на повышение качества и надёжности электроснабжения потребителей в  г. Белоярском</t>
  </si>
  <si>
    <t xml:space="preserve">Реализация инвестиционного проекта предусматривает реконструкцию линии электропередачи 10 кВ и линии электропередачи 0,4 кВ.                                                                                                                                                                                                                                                     Реконструкция линии электропередачи 10 кВ:                                                                                                                                                 
- замена кабеля на новый (выход с ПС 110/10 кВ "Полноват");                                                                                                                                    
- замена голого провода на провод СИП-3, материал линейоной арматуры - стекло;                                                                                        
- частичная замена ж/б опор на новые.                                                                                                                                                                                                                                                                                                                                                                                                                                                                                                                                                                                        Реконструкция линии электропередачи 0,4 кВ:                                                                                                                                                                                    
- замена голого провода на СИП-2 и СИП-4;                                                                                                                                 
-частичная замена ж/б опор на новые.                                                                                                                                                                 
</t>
  </si>
  <si>
    <t>Ценовой аудит: заключение ценовой экспертизы  от 05.05.2016 №114 ООО "ИЦ "Сургутстройцена"</t>
  </si>
  <si>
    <t>Вводимая протяженность сетей – 15,27 км, из них КЛ-10 кВ - 0,11 км; ВЛЗ 10 - 2,43 км, ВЛИ 0,4 - 12,72 км; КЛ-0,4 - 0,01 км</t>
  </si>
  <si>
    <t>ООО "ЮГРАЭНЕРГО"</t>
  </si>
  <si>
    <t>2015 год</t>
  </si>
  <si>
    <t>КЛ-0,4 кВ в г. Белоярский Белоярского района</t>
  </si>
  <si>
    <t>Протяженность сетей – 0,88 км</t>
  </si>
  <si>
    <t>Моральный и физический износ оборудования (Акты комплексной качественной оценки технического состояния линии электропередачи от 29.06.2015 г.)</t>
  </si>
  <si>
    <t xml:space="preserve">Реализация инвестиционного проекта предусматривает реконструкцию кабельной  линии 0,4 кВ в г. Белоярский (инв. №000004561)                                                                                                                  В объем реконструкции входит:                                                                                                                                                                               
- замена КЛ-0,4 кВ от КТП-10/0,4 кВ № 2 ф. №15 к жилому дому № 3;                                                                                                                                              
- замена КЛ-0,4 кВ от КТП-10/0,4 кВ № 3 ф.№21 к жилому дому № 6;                                                                                                                
- замена КЛ-0,4 кВ от КТП 10/0,4 кВ №4 ф. № 7 к жилому дому № 25;                                                                                                                                                  
- замена КЛ-0,4 кВ от КТП-10/0,4 кВ №8 №1 к жилому дому № 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Пересечение  КЛ-0,4 кВ с автодорогами и инженерными сетями выполнить в гильзах из ПНД труб. Пересечение КЛ-0,4 кВ с автодорогами выполнить методом горизонтального наклонного бурения. </t>
  </si>
  <si>
    <t>Ценовой аудит: заключение ценовой экспертизы  от 22.12.2015 №356 ООО "ИЦ "Сургутстройцена"</t>
  </si>
  <si>
    <t>Вводимая протяженность сетей – 0,88 км, из них КЛ-0,4 кВ - 0,88 км</t>
  </si>
  <si>
    <t>ЗАО "ЭНРОСА"</t>
  </si>
  <si>
    <t>Реконструкция КТП 10/0,4 кВ  в районе  Школы №2 в г. Белоярский Белоярского района</t>
  </si>
  <si>
    <t>Проекты поддержания и развития инфраструктуры / Создание новой инфраструктуры (обеспечение возможности оказания услуг новым потребителям за счет их присоединения к инфраструктуре)</t>
  </si>
  <si>
    <t>Вводимая мощность – 0,63 МВА</t>
  </si>
  <si>
    <t>Реализация проекта направлена на повышение качества и надёжности электроснабжения школы №2 в г. Белоярский Белоярском районе</t>
  </si>
  <si>
    <t>Существующая трансформаторная подстанция не обеспечивает возросшую потребность в электроэнергии.</t>
  </si>
  <si>
    <t>Обеспечение надежного электроснабжения потребителей с учетом роста нагрузок</t>
  </si>
  <si>
    <t>Замена оборудования трансформаторной подстанций  (замена трансформаторов на 630 кВА), оборудования РУ-0,4 кВ.</t>
  </si>
  <si>
    <t xml:space="preserve">По данному проекту предусмотрено проведение ценовой экспертизы </t>
  </si>
  <si>
    <t>Включено в перечень инвестиционных проектов АО "ЮРЭСК" на основании письма Администрации Белоярского района от 18.01.2017 №02-1-05-69/17-0-0.</t>
  </si>
  <si>
    <t>АО "ЮРЭСК", 628011, Ханты-Мансийский автономный округ – Югра, г. Ханты-Мансийск, ул. Ленина 52/1, 
тел. 8 (3467) 31-85-95, доб. 1280, e-mail:  office@yuresk.ru</t>
  </si>
  <si>
    <t xml:space="preserve">заявитель - Администрация Белоярского района / потребители - население </t>
  </si>
  <si>
    <t>Подрядчики будут определены в соответствии с конкурской процедурой</t>
  </si>
  <si>
    <t>Реконструкция КЛ-10 кВ в г. Белоярский Белоярского района</t>
  </si>
  <si>
    <t>Вводимая протяженность сетей – 12 км</t>
  </si>
  <si>
    <t>Реализация проекта направлена на повышение качества и надёжности электроснабжения потребителей в г. Белоярский</t>
  </si>
  <si>
    <t>Текущее состояние сетей не обеспечивает возросшую потребность в электроэнергии.</t>
  </si>
  <si>
    <t>Обеспечение надежного электроснабжения потребителей с учетом роста нагрузок, а также исключение аварийных ситуаций и потерь электроэнергии</t>
  </si>
  <si>
    <t xml:space="preserve">Замена старых маслонаполненных распределительных кабелей 6-10кВ со сроком эксплуатации более 25 лет </t>
  </si>
  <si>
    <t xml:space="preserve">Включено в перечень инвестиционных проектов АО "ЮРЭСК" на основании письма Администрации Белоярского района от 18.01.2017 №02-1-05-69/17-0-0. </t>
  </si>
  <si>
    <t>заявитель - Администрация Белоярского района / потребители - население (физ. лица, юр. лица)</t>
  </si>
  <si>
    <t>2022 год</t>
  </si>
  <si>
    <t>ПС 110/35/10 кВ "Юмас" 
в п.г.т. Междуреченский Кондинского района</t>
  </si>
  <si>
    <r>
      <t xml:space="preserve">Принадлежность к группе проектов / мегапроекту связь с другими проектами 
</t>
    </r>
    <r>
      <rPr>
        <sz val="10"/>
        <rFont val="Times New Roman"/>
        <family val="1"/>
        <charset val="204"/>
      </rPr>
      <t>(гиперссылка на материалы, в случае наличия)</t>
    </r>
  </si>
  <si>
    <r>
      <t xml:space="preserve">Филиал / Дочернее зависимое общество, реализующие проект </t>
    </r>
    <r>
      <rPr>
        <sz val="10"/>
        <rFont val="Times New Roman"/>
        <family val="1"/>
        <charset val="204"/>
      </rPr>
      <t>(если применимо)</t>
    </r>
  </si>
  <si>
    <t>п.г.т. Междуреченский Кондинского района</t>
  </si>
  <si>
    <t>Вводимая мощность - 80 МВА</t>
  </si>
  <si>
    <r>
      <t>Основной технико-экономический показатель / показатель эффективности инфраструктуры, на улучшение которого направлен проект</t>
    </r>
    <r>
      <rPr>
        <sz val="10"/>
        <rFont val="Times New Roman"/>
        <family val="1"/>
        <charset val="204"/>
      </rPr>
      <t xml:space="preserve"> (если применимо)</t>
    </r>
  </si>
  <si>
    <t>Обеспечение услугой качественного, бесперебойного электроснабжения потребителей п.г.т. Междуреченского, с.Леуши, п. Лиственичный, с. Ямки, д.Юмас, п.г.т. Луговой</t>
  </si>
  <si>
    <r>
      <t xml:space="preserve">Текущее фактическое значение показателя 
</t>
    </r>
    <r>
      <rPr>
        <sz val="10"/>
        <rFont val="Times New Roman"/>
        <family val="1"/>
        <charset val="204"/>
      </rPr>
      <t>(до реализации проекта) (если применимо)</t>
    </r>
  </si>
  <si>
    <t>ПС 110/35/10  Юмас  не обеспечивает возросшую потребность в электроэнергии</t>
  </si>
  <si>
    <t>Обеспечение услугой качественного, бесперебойного электроснабжения потребителей п.г.т. Междуреченского</t>
  </si>
  <si>
    <r>
      <t xml:space="preserve">Краткая характеристика технологии / технических решений, применяемых на вводимых объектах инвестиций 
</t>
    </r>
    <r>
      <rPr>
        <sz val="10"/>
        <rFont val="Times New Roman"/>
        <family val="1"/>
        <charset val="204"/>
      </rPr>
      <t>(если применимо) (гиперссылка на техническое задание на разработку проекта, в случае наличия)</t>
    </r>
  </si>
  <si>
    <t>Реализация инвестиционного проекта предусматривает проведение модернизации ПС 110/35/10 кВ "ЮМАС" с заменой силовых трансформаторов, а также реконструкцией ЗРУ 10 кВ.</t>
  </si>
  <si>
    <r>
      <t xml:space="preserve">Статус прохождения процедур технологического и ценового аудита 
</t>
    </r>
    <r>
      <rPr>
        <sz val="10"/>
        <rFont val="Times New Roman"/>
        <family val="1"/>
        <charset val="204"/>
      </rPr>
      <t>(гиперссылка на заключение в случае наличия)</t>
    </r>
  </si>
  <si>
    <t>По данному проекту предусмотрено проведение ценовой экспертизы</t>
  </si>
  <si>
    <r>
      <t xml:space="preserve">Статус и результаты процедуры общественного обсуждения проекта
</t>
    </r>
    <r>
      <rPr>
        <sz val="10"/>
        <rFont val="Times New Roman"/>
        <family val="1"/>
        <charset val="204"/>
      </rPr>
      <t>(гиперссылки на материалы в случае наличия)</t>
    </r>
  </si>
  <si>
    <r>
      <t xml:space="preserve">Оценка согласованности проекта с планами территориального развития субъекта РФ, муниципальных образований, отраслевыми схемами 
</t>
    </r>
    <r>
      <rPr>
        <sz val="10"/>
        <rFont val="Times New Roman"/>
        <family val="1"/>
        <charset val="204"/>
      </rPr>
      <t>(гиперссылки на документы в случае наличия)</t>
    </r>
  </si>
  <si>
    <r>
      <t xml:space="preserve">Контакты для запроса информации по проекту 
</t>
    </r>
    <r>
      <rPr>
        <sz val="10"/>
        <rFont val="Times New Roman"/>
        <family val="1"/>
        <charset val="204"/>
      </rPr>
      <t>(почтовый адрес, телефон, e-mail)</t>
    </r>
  </si>
  <si>
    <r>
      <t xml:space="preserve">Описание проекта: состав мероприятий и вводимых объектов 
</t>
    </r>
    <r>
      <rPr>
        <sz val="10"/>
        <rFont val="Times New Roman"/>
        <family val="1"/>
        <charset val="204"/>
      </rPr>
      <t>(гиперссылки на материалы в случае наличия)</t>
    </r>
  </si>
  <si>
    <r>
      <t xml:space="preserve"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 
</t>
    </r>
    <r>
      <rPr>
        <sz val="10"/>
        <rFont val="Times New Roman"/>
        <family val="1"/>
        <charset val="204"/>
      </rPr>
      <t>(гиперссылки на документы в случае наличия)</t>
    </r>
  </si>
  <si>
    <t>Неудовлетворительное техническое состояние, при увеличении нагрузки возможны сбои в электроснабжении</t>
  </si>
  <si>
    <r>
      <t xml:space="preserve">Основные подрядчики 
</t>
    </r>
    <r>
      <rPr>
        <b/>
        <sz val="10"/>
        <rFont val="Times New Roman"/>
        <family val="1"/>
        <charset val="204"/>
      </rPr>
      <t>(если выбраны)</t>
    </r>
  </si>
  <si>
    <t>ООО "Энергоцентр"</t>
  </si>
  <si>
    <t>2012 год</t>
  </si>
  <si>
    <t>2020 год</t>
  </si>
  <si>
    <t>ПС 10/35 кВ "Фарада" 
в п.г.т. Кондинское Кондинского района</t>
  </si>
  <si>
    <t>п.г.т. Кондинское Кондинского района</t>
  </si>
  <si>
    <t>Вводимая мощность - 12,6 МВА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0,35 км.</t>
  </si>
  <si>
    <t>Обеспечение услугой качественного, бесперебойного электроснабжения потребителей п.г.т. Кондинского</t>
  </si>
  <si>
    <t>ПС 10/35 кВ "Фарада" не обеспечивает возросшую потребность в электроэнергии</t>
  </si>
  <si>
    <t>Реализацией  инвестиционного проекта предусмотрено:
-Замена силовых  трансформаторов ТМН-6300/35 УХЛ1 35/10 кв с реконструкцией фундаментов, маслоприемников и маслосборника.
-Замена ячеек К-37 шкафами КМУ-12, устанавливаемыми в блочно-модульном здании.
-Замена ОРУ-35 на ЗРУ-35БМ.
-Замена ОПУ, контрольных кабелей и кабелей 0,4 кв.
-Замена трансформаторов собственных нужд на ТМ-63/10 на ТМГ-63 10/0,4 кВ.
-Замена ошиновки 10 кВ и 35 кВ с установкой блоков опорных изоляторов.
-Строительство кабельной эстакады.
-Перезаводка отходящих линий в новые ЗРУ-10 и ЗРУ-35.
-Демонтаж всего существующего оборудования и фундаментов подстанции</t>
  </si>
  <si>
    <t>ЗАО "СИБЭЛ"</t>
  </si>
  <si>
    <t>ЗРУ-10 кВ ПС 110/10 кВ "Западная"
в г. Ханты-Мансийск. 3 этап</t>
  </si>
  <si>
    <t>г. Ханты-Мансийск</t>
  </si>
  <si>
    <t>Обеспечение услугой качественного, бесперебойного электроснабжения потребителей г. Ханты-Мансийска</t>
  </si>
  <si>
    <t>Техническое состояние объекта не позволяет осуществить присоединение новых мощностей энергопринимающих устройств потребителей</t>
  </si>
  <si>
    <t>Реализация инвестиционного проекта предусматривает реконструкцию существующего ЗРУ-10 кВ ПС 110/10 кВ "Западная" в г. Ханты-Мансийске.                                                                                                                                                                                                                                                              На 3 этапе строительства предусмотрено:                                                                                                                                                                                                                - установка системы заземление и молниезащиты;                                                                                                                                                                                                - установка двух ячеек в КРУН 10 кВ серии К-59 ХЛ, по 1 шт. на каждую секцию шин.</t>
  </si>
  <si>
    <t>ООО "ТехноСтройПроект" (ПИР)</t>
  </si>
  <si>
    <t>Организация ТИ и ТС телеуправлением и средствами технологической связи на ПС 35-220 кВ</t>
  </si>
  <si>
    <t>Обеспечение качественного управления и контроля над рабочими процессами на объектах ПС 35-220 кВ в ХМАО-Югре</t>
  </si>
  <si>
    <t>Проект предполагает организацию и внедрение комплексной телемеханической системы, предназначенной для управления объектами и контроля за их состоянием на расстоянии, предусматривающая возможность телерегулирования, на  подстанциях и диспетчерских щитах</t>
  </si>
  <si>
    <t>Повышение безопасности функционирования производственно-технических объектов</t>
  </si>
  <si>
    <t>ООО "СисКонт", ООО "Би.Си.Си"</t>
  </si>
  <si>
    <t>2018 год</t>
  </si>
  <si>
    <t>КТП-10/0,4 кВ (3 шт.) в г. Белоярский Белоярского района</t>
  </si>
  <si>
    <t>Белоярский район, г. Белоярский</t>
  </si>
  <si>
    <t>Новое строительство и расширение</t>
  </si>
  <si>
    <t>Вводимая мощность - 3,78 МВА</t>
  </si>
  <si>
    <t>Обеспечение услугой качественного, бесперебойного электроснабжения потребителей в г.Белоярском</t>
  </si>
  <si>
    <t>Износ оборудования (Акты комплексной качественной оценки технического состояния линии электропередачи от 11.06.2015 г.)</t>
  </si>
  <si>
    <t>Реализацией инвестиционного проекта предусмотрено строительство и монтаж отдельно стоящих 2БКТП-10/0,4 кВ взамен существующих 2БКТП-10/0,4 кВ № 3 "3 микрорайон", №4 "Детский сад", №8 "Плавбассейн". В РУ-10 кВ предусмотрена установка ячеек с выключателями нагрузки, маршрутизаторы типа RTR-512. Кроме того в проектируемых БКТП-10/0,4 кВ будет установлена система обогрева , система заземления и молниезащиты зданий 2БКТП-10/0,4 кВ и устанавленного в них  оборудования. Так же проектом предусмотрен перезавод кабельных линий 10-0,4 кВ из существующих 2БКТП в новые 2 БКТП, демонтаж  существующих 2БКТП.</t>
  </si>
  <si>
    <t>Ценовой аудит: заключение ценовой экспертизы  от 13.12.2016 №250 ООО "ИЦ "Сургутстройцена"</t>
  </si>
  <si>
    <t>АО "ЮРЭСК", 628011, Ханты-Мансийский автономный округ – Югра, г. Ханты-Мансийск, ул. Ленина 52/1, 
тел. 8 (3467) 31-85-95,  e-mail:  office@yuresk.ru</t>
  </si>
  <si>
    <t>Простой период окупаемости, лет</t>
  </si>
  <si>
    <t>Дисконтированный период окупаемости, лет</t>
  </si>
  <si>
    <t xml:space="preserve">NPV через 10 лет, руб. </t>
  </si>
  <si>
    <t>Целесообразность реализации проекта</t>
  </si>
  <si>
    <t>да</t>
  </si>
  <si>
    <t>ЗАО "ЭНРОСА" (ПИР)</t>
  </si>
  <si>
    <t>РП-6 кВ со встроенной ТП-6/0,4 кВ,  КТП-10/0,4 кВ,  ЛЭП-10 кВ, ЛЭП-6 кВ, ЛЭП-0,4 кВ 
в г. Белоярский
КТП 10/0,4 кВ с сетями электроснабжения 10-0,4 кВ в границах ул. Центральная, ул. Южная, ул. Сухарева.
1 этап строительства</t>
  </si>
  <si>
    <t>Вводимая мощность - 3,2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6,507 км, в том числе КЛ 10- 4,364 км; КЛ 0,4 - 2,143;</t>
  </si>
  <si>
    <t>Износ оборудования</t>
  </si>
  <si>
    <t>Обеспечение услугой качественного, бесперебойного электроснабжения потребителей  в г.Белоярском</t>
  </si>
  <si>
    <t xml:space="preserve">Реализация инвестиционного проекта «РП-6 кВ со встроенной ТП-6/0,4 кВ, 
КТП-10/0,4 кВ, ЛЭП-10 кВ, ЛЭП-6 кВ, ЛЭП-0,4 кВ в г. Белоярский.КТП 10/0,4 кВ с сетями электроснабжения 10-0,4 кВ в границах ул. Центральная, ул. Южная, ул. Сухарева. 1 этап строительства» предусматривает:
- строительство и монтаж отдельно стоящих двухтрансформаторных подстанций 10/0,4 кВ (ктп-10/0,4 Кв) взамен существующих КТП-6/0,4 кВ №1201 «Крановый», №1202 «ЮТЭК», №1203 «Юность», №1204 «СМУ-25», №1205 «1000 мелочей» и №1206 «Медпункт»;                                                                              - установку в проектируемых КТП-10/0,4 кВ системы обогрева с использованием инфракрасного оборудования с терморегулятором и датчиком, а также системы заземления и молниезащиты устанавливаемых блоков и оборудования;
- строительство двух КЛ 10 кВ с изоляцией из сшитого полиэтилена типа АПвПг в одножильном исполнении;
- строительство КЛ 0,4 кВ от проектируемых КТП  планируется выпольнить кабелем АВБбШв сечение определено проектом.
- Демонтаж существующих КТП-10/0,4, демонтаж ЛЭП-6 кВ </t>
  </si>
  <si>
    <t>Ценовой аудит: заключение ценовой экспертизы № 264 от 27.12.2016 "ИЦ "Сургутстройцена"</t>
  </si>
  <si>
    <t>РП-6 кВ со встроенной ТП-6/0,4 кВ,  КТП-10/0,4 кВ,  ЛЭП-10 кВ, ЛЭП-6 кВ, ЛЭП-0,4 кВ 
в г. Белоярский
РП-6 кВ  со встроенной ТП-6/0,4 кВ, сети электроснабжения 6-0,4 кВ на территории промышленной зоны г. Белоярский. 
2 этап строительства</t>
  </si>
  <si>
    <t>Вводимая мощность - 0,5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4,59 км, в том числе КЛ 6 - 4,36 км; ЛЭП 0,4 - 0,23</t>
  </si>
  <si>
    <t>Ценовой аудит: заключение ценовой экспертизы № 265 от 28.12.2016 "ИЦ "Сургутстройцена"</t>
  </si>
  <si>
    <t>не окупается</t>
  </si>
  <si>
    <t>нет</t>
  </si>
  <si>
    <t>КТП-10/0,4 кВ, ЛЭП-10 кВ 
в с. Полноват Белоярского района</t>
  </si>
  <si>
    <t>Белоярский район, с. Полноват</t>
  </si>
  <si>
    <t>Вводимая мощность - 2,13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1,65 км, в том числе ВЛЗ 10 - 1,10 км; КЛ 10 - 0,55 км</t>
  </si>
  <si>
    <t xml:space="preserve">Реализация инвестиционного проекта предусматривает:                                                                                                                                                                                              1. Строительство и монтаж отдельно стоящей двухтрансорматоной подстанции 10/0,4 кВ (КТП-10/0,4 кВ) взамен существующей КТП -10/0,4 кВ №6П7 "Больница". Проектируемая КТП-10/0,4 кВ-комплектная  полной заводской готовности модульного исполнения в корпусе из утепленных сэндвич панелей, проходного типа. Тип трансформаторов 10/0,4 кВ-ТМГ12.                                                                                                                                     2. Строительство комплектных трансформаторных подстанций 10/0,4 кВ (КТП 10/0,4 кВ) взамен существующих КТП-10/0,4 кВ  №6П1, №6П2, №6П4, №6П5, №6П6 (5 шт.).                                                                                                                                                                                                                    3. Строительство ЛЭП -10 кВ от ЗРУ-10 кВ ПС 110/10 "Полноват" до проектируемой двухтрансформаторной КТП 10/0,4 кВ, с отпайкой к существующим КТП-10/0,4 кВ №6П2 и №6П3 будет выполнена одножильным самонесущим изолированным проводом типа СИП-3 на железобетонных опорах.
4. Проектируемая КЛ 10кВ выполнена трехжильным аллюминиевым кабелем, с нестекающим изоляционным пропиточным составом, типа ЦААБл-10. Кабельная линия проложена в существующем кабельном лотке по территории ПС 110/10кВ "Полноват" и в траншее в земле. При приближении и пересечении кабельной линии с существующими коммуникациями прокладка кабеля выполнена в ПНД/ПВД трубе. 
</t>
  </si>
  <si>
    <t>Ценовой аудит: заключение ценовой экспертизы от 13.12.2016 №245 "ИЦ "Сургутстройцена"</t>
  </si>
  <si>
    <t>ООО "ЮГРАЭНЕГРО" (ПИР)</t>
  </si>
  <si>
    <t>ЛЭП 10-0,4 кВ для электроснабжения микрорайона "Озерный-2" в г. Белоярский  Белоярского района -1 этап</t>
  </si>
  <si>
    <t>Вводимая протяженность сетей – 11,75 км</t>
  </si>
  <si>
    <t>Строительство сетей предполагает подключение 165 жилых дома с приусадебными участками (с ориентировочным объёмом ввода индивидуального жилья 8,64 тыс. кв. м.) в микрорайоне "Озёрная - 2" в г. Белоярский Белоярского района.</t>
  </si>
  <si>
    <t xml:space="preserve">Отсутствие сетей электроснабжения </t>
  </si>
  <si>
    <t>Обеспечение населения услугой качественного электроснабжения, покрытия дефицита мощности для индивидуальной жилой застройки  в г.Белоярском</t>
  </si>
  <si>
    <t xml:space="preserve">Инвестиционным проектом предусмотено строительство ЛЭП 0,4 кВ общей протяженностью 11,75 км. </t>
  </si>
  <si>
    <t>Включено в перечень инвестиционных проектов АО "ЮРЭСК" на основании письма Администрации Белоярского района от 18.01.2017 №02-1-05-69/17-0-0</t>
  </si>
  <si>
    <t xml:space="preserve">Обеспечение надежным и бесперебойным электроснабжением территории застройки  </t>
  </si>
  <si>
    <t>Заявитель проета - Администрация Белоярского района
Потребители - население (физ. лица, юр. лица)</t>
  </si>
  <si>
    <t>2021 год</t>
  </si>
  <si>
    <t>ЛЭП 10-0,4 кВ для электроснабжения микрорайона "Озерный-2" в г. Белоярский  Белоярского района - 2 этап</t>
  </si>
  <si>
    <t>Вводимая протяженность сетей – 7,75 км</t>
  </si>
  <si>
    <t>Строительство новых сетей электроснабжения, строительство линий электропередач ЛЭП 0,4 кВ протяженностью  7,75 км.</t>
  </si>
  <si>
    <t>Заявитель проекта - Администрация Белоярского района
Потребители - население (физ. лица, юр. лица)</t>
  </si>
  <si>
    <t>Сети электроснабжения 6-0,4 кВ 
в пгт. Игрим Березовского района</t>
  </si>
  <si>
    <t>Березовский район, пгт.Игрим</t>
  </si>
  <si>
    <t>Вводимая протяженность сетей14,40 км, из них: ВЛЗ 6 кВ - 9,52 км; КЛ 6 кВ- 0,48 км; ВЛИ 0,4 кВ - 4,1 км., КЛ 0,4 кВ- 0,3 км.</t>
  </si>
  <si>
    <t>Обеспечение услугой качественного, бесперебойного электроснабжения потребителей  в пгт. Игрим</t>
  </si>
  <si>
    <t>Состояние сетей не обеспечивает возросшую потребность в электроэнергии</t>
  </si>
  <si>
    <t>Обеспечение населения услугой качественного электроснабжения, покрытия дефицита мощности для индивидуальной жилой застройки в пгт. Игрим</t>
  </si>
  <si>
    <t xml:space="preserve">Реализация инвестиционного проекта предусматривает:                                                                                                                                                                          
- строительство ВЛЗ-6 кВ от существующего РП-6 кВ №2 с использованием провода СИП-3 на железнобетонных опорах
- строительство ВЛИ-0,4 кВ на железнобетонных опорах  с использованием провода СИП-2, СИП-4 с применением полимерной изоляции.
- строительство КЛ - 6 кВ   с изоляцией из сшитого полиэтилена типа АПвПуг, АВБбШв
- строительство КЛ-0,4 кВ планируется выпольнить кабелем АВБбШв сечение определено проектом.
- Демонтаж существующих  ЛЭП-6 кВ и ВЛИ-0,4 кВ общей протяженностью 11,1 км.  
</t>
  </si>
  <si>
    <t>Ценовой аудит: заключение ценовой экспертизы от 29.09.2015 №248 "ИЦ "Сургутстройцена"</t>
  </si>
  <si>
    <t xml:space="preserve"> </t>
  </si>
  <si>
    <t>ООО "ЛЭПстройпроект" (ПИР)</t>
  </si>
  <si>
    <t>РДГ в п. Шайтанка Березовского района</t>
  </si>
  <si>
    <t>МО Березовский район, п. Шайтанка</t>
  </si>
  <si>
    <t xml:space="preserve">Вводимая мощность - 0,19 МВА                                                                                                                                                                                                                                                     </t>
  </si>
  <si>
    <t>Для обеспечения безаварийного электроснабжения населенного пункта требуется строительство дизельной генераторной установки в непосредственной близости от существующей РП  в качестве резервного источника электроэнергии</t>
  </si>
  <si>
    <t>Отсутствие резервного источника электроэнергии</t>
  </si>
  <si>
    <t xml:space="preserve">Обеспечение услугой качественного, бесперебойного электроснабжения потребителей п. Шайтанка в случае аварийных отключений. </t>
  </si>
  <si>
    <t>Реализация инвестиционного проекта предусматривает строительство резервной ДЭС 150кВт в непосредственной близости к существующей БКТП 20/10кВ в п. Шайтанка</t>
  </si>
  <si>
    <t xml:space="preserve">В результате реализации инвестиционного проекта решаются следующие задачи:                                                                                                                        - повышению надежности и бесперебойности производства электроэнергии                                                                                                                                                         </t>
  </si>
  <si>
    <t>Подрядчики будут определены в соответствии с конкурсной процедурой</t>
  </si>
  <si>
    <t>РДГ в п.Теги  Березовского района</t>
  </si>
  <si>
    <t>МО Березовский район, п. Теги</t>
  </si>
  <si>
    <t xml:space="preserve">Вводимая мощность - 0,5 МВА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</si>
  <si>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Обеспечение услугой качественного, бесперебойного электроснабжения потребителей п. Теги в случае аварийных отключений. </t>
  </si>
  <si>
    <t>Реализация инвестиционного проекта предусматривает строительство резервной ДЭС 400кВт в непосредственной близости к существующей БКТП 20/10кВ в п. Теги</t>
  </si>
  <si>
    <t>РДГ в п. Ванзетур Березовского района</t>
  </si>
  <si>
    <t>МО Березовский район, п. Ванзетур</t>
  </si>
  <si>
    <t xml:space="preserve">Вводимая мощность - 0,38 МВА                                                                                                                                                                                                                                                     </t>
  </si>
  <si>
    <t>Обеспечение услугой качественного, бесперебойного электроснабжения потребителей п. Ванзетур</t>
  </si>
  <si>
    <t>Реализация инвестиционного проекта предусматривает строительство  резервной ДЭС 300кВт, 0,4кВ в непосредственной близости к  существующей ТП №11-2157</t>
  </si>
  <si>
    <t>В результате реализации инвестиционного проекта решаются следующие задачи:
- повышение безопасности функционирования производственно-технических объектов;                                                                                                              - повышению надежности и бесперебойности производства электроэнергии;                                                                                                                                                             - повышению эффективности производства</t>
  </si>
  <si>
    <t>ЛЭП 10-0,4 кВ, КТП-10/0,4 кВ для электроснабжения ИЖС в юго-западном микрорайоне в пгт. Березово Березовского района</t>
  </si>
  <si>
    <t>МО Березовский район, пгт. Березово</t>
  </si>
  <si>
    <t>Вводимая мощность - 2,9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8,4 км</t>
  </si>
  <si>
    <t>Строительство сетей электороснабжения необходимо для осуществления подключение технологического присоединнеия объектов индивидуального жилищного строительства (количество участков 123)</t>
  </si>
  <si>
    <t>Обеспечение населения услугой качественного электроснабжения, осуществление технологического присоединения объектов индивидуальной жилой застройки в юго-западном микрорайоне в пгт. Березово</t>
  </si>
  <si>
    <r>
      <t xml:space="preserve">Реализация инвестиционного проекта предусматривает строительство: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
ВЛ-6 протяженностью 2,6 км., 
ВЛ-0,4 протяженностью 5,8 км.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
КТП 1х400 6/0,4 - 2 шт., 
КТП 2х400 6/0,4 - 2 шт., 
КТП 2х250 6/0,4 - 1шт.</t>
    </r>
  </si>
  <si>
    <t>Заявитель Администрация Березовского района/потребители - население (физ. лица, юр. лица)</t>
  </si>
  <si>
    <t>Сети электроснабжения 0,4 и 6-20 кВ для технологического присоединения потребителей Березовского района</t>
  </si>
  <si>
    <t>Березовский район</t>
  </si>
  <si>
    <t>Вводимая протяженность сетей – 7,35 км.
Вводимая мощность – 0,06 МВА.</t>
  </si>
  <si>
    <t>Обеспечение услугой качественного, бесперебойного электроснабжения потребителей Березовского района</t>
  </si>
  <si>
    <t>Строительство сетей электроснабжения и КТП в соответствии с поданными заявками потребителей</t>
  </si>
  <si>
    <t>Технологическое присоединение потребителей к электрическом сетям в Березовском районе</t>
  </si>
  <si>
    <t>Реализация инвестиционного проекта предусматривает проведение проведение необходимых мероприятий по технологическому присоединению потребителей к электрическим сетям в Березовском районе, что включает в себя строительство линий электропередач 0,4-10 кВ, КТП 10/0,4 кВ.</t>
  </si>
  <si>
    <t xml:space="preserve">Ценовой аудит проводится отдельно по каждому конкретному объекту технологического присоединения потребителей </t>
  </si>
  <si>
    <t>Общественные обсуждения проводились.</t>
  </si>
  <si>
    <t>Согласовано</t>
  </si>
  <si>
    <t>В соответствии с Правилами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утвержденных Постановлением Правительства РФ от 27.12.2004 № 861, сетевая организация обязана осуществлять необходимые мероприятия по технологическому присоединению к электрическим сетям согласно поданным заявкам.
Отказ от реализации данного проекта приведет к ограничению потребления электроэнергии и отказу в присоединении новых потребителей, что является нарушением действующего законодательства.</t>
  </si>
  <si>
    <t>ОАО "ЮТЭК-Березово"</t>
  </si>
  <si>
    <t>Работы и материалы, не относимые на конкретный объект инвестиций</t>
  </si>
  <si>
    <t>ЛЭП 0,4 кВ для электроснабжения многоквартирных жилых домов №2,14,18 по ул. Набережной и №15 по ул. Широкая в п. Пионерный в г. Когалым</t>
  </si>
  <si>
    <t>МО г. Когалым, п. Пионерный</t>
  </si>
  <si>
    <t>Вводимая протяженность сетей – 1,44 км</t>
  </si>
  <si>
    <t>Инвестиционный проект направлен на перевод питания жилых домов в п.Пионерный от новых ТП, построенных АО «ЮРЭСК»  в рамках инвестиционной программы, так же предполагает  перевод нагрузок в рамках разрешенной мощности по ф.Аэропорт-1, ф. Аэропорт-2.</t>
  </si>
  <si>
    <t xml:space="preserve">Обеспечение населения услугой качественного электроснабжения, покрытия дефицита мощности </t>
  </si>
  <si>
    <t>Реализация инвестиционного проекта предусматривает прокладку 1,44 км кабельных линий.</t>
  </si>
  <si>
    <t>заявитель ОАО "ЮТЭК-Когалым"/потребители - население (физ. лица, юр. лица)</t>
  </si>
  <si>
    <t>ЛЭП-6 кВ от ПС-35/6 кВ №35 до ЦРП-13 
в п. Пионерный г. Когалым</t>
  </si>
  <si>
    <t>Вводимая протяженность сетей – 3,6 км</t>
  </si>
  <si>
    <t>Износ электросетевого оборудования, требуется полная замена двух взаимо-резервируемых кабельных линий в связи с ветхим состоянием существующих КЛ-6 кВ. Выход из строя соединительных муфт, количество которых превысило строительные нормы.</t>
  </si>
  <si>
    <t>Обеспечение населения услугой качественного и бесперебойного электроснабжения</t>
  </si>
  <si>
    <t xml:space="preserve">Прокладка 3,6 км кабельных линий. </t>
  </si>
  <si>
    <t>КТП 10/0,4 кВ (2 шт.) взамен существующих ТП№2-60, ТП№2-70 в г. Когалым</t>
  </si>
  <si>
    <t>МО г. Когалым</t>
  </si>
  <si>
    <t>Вводимая мощность - 1,26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1,85 км</t>
  </si>
  <si>
    <t>Обеспечение услугой качественного, бесперебойного электроснабжения потребителей  в г. Когалыме</t>
  </si>
  <si>
    <t>В связи с  увеличением потребляемой мощности  проживающими на ЗУ СОНТ, существующие однотрансформаторные ТП№2-60, ТП№2-70  не обеспечивают надежность электроснабжения.</t>
  </si>
  <si>
    <t>Обеспечение населения услугой качественного электроснабжения, покрытия дефицита мощности на территории ЗУ СОНТ</t>
  </si>
  <si>
    <t xml:space="preserve">Строительство ЛЭП-10 кВ от ЦРП№2-14; длина-1,85 км.
Строительство двухтрансформаторных подстанций в количестве 2-х шт. 
</t>
  </si>
  <si>
    <t>ЛЭП -10 кВ на участках ЦРП№2-4 – КТП-3 – КТП-4 в г. Когалым</t>
  </si>
  <si>
    <t>Вводимая протяженность сетей – 1,76 км</t>
  </si>
  <si>
    <t>Ветхое состояние существующей ВЛ-10 кВ (истек срок полезного использования воздушной линии, год ввода в эксплуатацию – 1985г.)  Требуется выправка опор с частичной заменой, полная замена провода и подвесной арматуры.Для обеспечения надежности электроснабжения скважин городского водозабора необходимо выполнить  строительство ВЛ-10 кВ.</t>
  </si>
  <si>
    <t>Обеспечение населения услугой качественного электроснабжения, надежности электроснабжения  в г. Когалыме</t>
  </si>
  <si>
    <t xml:space="preserve">Строительство новой двухцепной ЛЭП-10 кВ. </t>
  </si>
  <si>
    <t>ЛЭП -10 кВ на участках  ТП№2-1 – ТП№2-37 – ТП№2-38 в г. Когалым</t>
  </si>
  <si>
    <t>Вводимая протяженность сетей – 0,8 км</t>
  </si>
  <si>
    <t>Необходима полная замена кабельных линий в связи с ветхим состоянием существующих КЛ-10 кВ. Выход из строя соединительных муфт, количество которых превысило строительные нормы.</t>
  </si>
  <si>
    <t>Прокладка  кабельных линий.</t>
  </si>
  <si>
    <t>Сети электроснабжения 0,4 и 6-20 кВ для технологического присоединения потребителей 
г. Когалым</t>
  </si>
  <si>
    <t>г. Когалым</t>
  </si>
  <si>
    <t>Новое строительство</t>
  </si>
  <si>
    <t>Вводимая протяженность сетей – 19,1 км.
Вводимая мощность – 6,78 МВА.</t>
  </si>
  <si>
    <t>Обеспечение услугой качественного, бесперебойного электроснабжения потребителей г. Когалыма</t>
  </si>
  <si>
    <t>Технологическое присоединение потребителей к электрическом сетям в г. Когалыме</t>
  </si>
  <si>
    <t>Реализация инвестиционного проекта предусматривает проведение  необходимых мероприятий по технологическому присоединению потребителей к электрическим сетям в г. Когалыме, что включает в себя строительство линий электропередач 0,4-10 кВ, КТП 10/0,4 кВ.</t>
  </si>
  <si>
    <t>Ценовой аудит проводится отдельно по каждому конкретному объекту технологического присоединения потребителей г. Когалыма</t>
  </si>
  <si>
    <t>ОАО "ЮТЭК-Когалым"</t>
  </si>
  <si>
    <t>ЛЭП 10 кВ от ПС 110/35/10 кВ "Юмас" до РП №2 в п. Междуреченский Кондинского района</t>
  </si>
  <si>
    <t>п. Междуреченский Кондинского района</t>
  </si>
  <si>
    <t>Вводимая протяженность сетей – 1,92 км</t>
  </si>
  <si>
    <t>Состояние сетей (износ) не обеспечивает возросшую потребность в электроэнергии</t>
  </si>
  <si>
    <t xml:space="preserve">Реализация инвестиционного проекта предусматривает строительство  ЛЭП 10 кВ от ПС 110/35/10 кВ "Юмас" до РП №2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</si>
  <si>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По данному проекту предусмотрено проведение ценовой экспертизы ООО "ИЦ "Сургутстройцена"</t>
  </si>
  <si>
    <t>ЛЭП 35 кВ и ПС "Назарово" в г.п. Мулымья Кондинского района</t>
  </si>
  <si>
    <t>МО Кондинский район п. Мулымья</t>
  </si>
  <si>
    <t>Вводимая протяженность сетей – 4,39 км.
Вводимая мощность – 5 МВА.</t>
  </si>
  <si>
    <t>Обеспечение услугой качественного, бесперебойного электроснабжения потребителей в п . Мулымья</t>
  </si>
  <si>
    <t>Состояние сетей  не обеспечивает возросшую потребность в электроэнергии</t>
  </si>
  <si>
    <t>Ценовой аудит: заключение ценовой экспертизы  от 17.06.2015 №119  "ИЦ "Сургутстройцена"</t>
  </si>
  <si>
    <t>ЗАО "Сибирская электротехника" (ПИР)                                                                                                                                                                                                                          ООО "РОСПроект" (ПИР)</t>
  </si>
  <si>
    <t>Сети электроснабжения 0,4 кВ с заменой КТП 
в населенных пунктах Мулымья, Назарово, Чантырья и Шаим Кондинского района</t>
  </si>
  <si>
    <t>МО Кондинский район п. Мулымья, п. Назарово, п. Чантырья, п. Шаим</t>
  </si>
  <si>
    <t>Вводимая протяженность сетей – 30,57 км.
Вводимая мощность – 6,16 МВА.</t>
  </si>
  <si>
    <t>Обеспечение услугой качественного, бесперебойного электроснабжения потребителей в поселках Мулымья, Назарово, Чантырья и Шаим</t>
  </si>
  <si>
    <t xml:space="preserve">Реализация инвестиционного проекта предусматривает строительство сетей электроснабжения 0,4 кВ с заменой КТП 
</t>
  </si>
  <si>
    <t>ООО "Дельта" (ПИР)</t>
  </si>
  <si>
    <t>Сети электроснабжения 0,4 кВ, КТП 6/0,4 кВ  
н.п Ушья</t>
  </si>
  <si>
    <t>МО Кондинский район п.Ушья</t>
  </si>
  <si>
    <t>Вводимая мощность - 3,2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9,6 км</t>
  </si>
  <si>
    <t>Обеспечение услугой качественного, бесперебойного электроснабжения потребителей в п. Ушья</t>
  </si>
  <si>
    <t xml:space="preserve">Реализация инвестиционного проекта предусматривает строительство сетей электроснабжения  0,4 кВ, КТП 6/0,4 кВ  в п Ушья. Общая протяженность сетей составит – 9,6 км, вводимая мощность – 3,2 МВА.
</t>
  </si>
  <si>
    <t>Ценовой аудит: заключение ценовой экспертизы от от 18.11.2016 №235  "ИЦ "Сургутстройцена"</t>
  </si>
  <si>
    <t>ООО "ФЕНИКС ЭНЕРГО" (ПИР)</t>
  </si>
  <si>
    <t>ЛЭП 6 кВ от ПС 35/6 кВ "Назарово" до н.п. Ушья, Назарово,  Чантырья, Шаим Кондинского района</t>
  </si>
  <si>
    <t>МО Кондинский район п.Ушья, Назарово, Чантырья, Шаим</t>
  </si>
  <si>
    <t>Вводимая протяженность сетей – 26,88 км</t>
  </si>
  <si>
    <t>Обеспечение услугой качественного, бесперебойного электроснабжения потребителей в поселках Ушья, Назарово, Чантырья, Шаим</t>
  </si>
  <si>
    <t xml:space="preserve">Реализация инвестиционного проекта предусматривает строительство ЛЭП 6 кВ от ПС 35/6 кВ "Назарово" до н.п. Ушья, Назарово,  Чантырья, Шаим Кондинского района Общая протяженность сетей составит – 26,88 км.
</t>
  </si>
  <si>
    <t>ЛЭП 0,4 кВ по ул. Сибирская 
пгт. Междуреченский Кондинского района</t>
  </si>
  <si>
    <t>МО Кондинский район, пгт. Междуреченский</t>
  </si>
  <si>
    <t>Обеспечение услугой качественного, бесперебойного электроснабжения потребителей в пгт. Междуреченский</t>
  </si>
  <si>
    <t>Реализация проекта обусловлена техническим и моральным износом существующих сетей по ул. Сибирская в пгт. Междуреченский, а также необходимостью повышения качества и надежности электроснабжения потребителей и значительному снижения потерь электроэнергии</t>
  </si>
  <si>
    <t>Строительство ЛЭП 0,4 кВ по ул. Сибирская в пгт. Междуреченский</t>
  </si>
  <si>
    <t>ЛЭП 10-0,4 кВ, КТП-10/0,4 кВ для электроснабжения ИЖС в микрорайоне "Южный" пгт. Междуреченский Кондинского района</t>
  </si>
  <si>
    <t>Вводимая мощность - 3,78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4,7 км</t>
  </si>
  <si>
    <t>Строительство сетей предполагает подключение жилого комплекса в микрорайоне  «Южный» ( 72 зем. участка ).</t>
  </si>
  <si>
    <t>Обеспечение населения услугой качественного электроснабжения, покрытия дефицита мощности для индивидуальной жилой застройки в микрорайоне "Южный".</t>
  </si>
  <si>
    <t>Реализация инвестиционного проекта предусматривает:                                                                                                                                                                                                     - строительство 3-х двухтрансформаторных КТП-10/0,4 кВ;                                                                                                                                                                                           - строительство 2-х ЛЭП-10 кВ от ближайших опор двухцепной ВЛЗ-10 кВ ф. «Леуши», ф. «Листеничный»  до проектируемых КТП-10/0,4 кВ;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строительство 2-х ЛЭП-10 кВ от ближайших опор двухцепной ВЛЗ-10 кВ ф. «Поселок-3», ф. «Поселок-4» до проектируемой КТП-10/0,4 кВ;                                                                                                                                                                    - строительство ЛЭП-0,4 кВ от проектируемых КТП-10/0,4 кВ до присоединяемых объектов.</t>
  </si>
  <si>
    <t>Включено в перечень инвестиционных проектов АО "ЮРЭСК" на основании письма Администрации Кондинского района.</t>
  </si>
  <si>
    <t>заявитель - администрация Кондинского района / потребители - население (физ. лица, юр. лица)</t>
  </si>
  <si>
    <t>ЛЭП 10-0,4 кВ, КТП-10/0,4 кВ для электроснабжения ИЖС в микрорайоне "Нефтяник-2"  пгт. Междуреченский Кондинского района</t>
  </si>
  <si>
    <t>Вводимая мощность - 2,52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7,94 км</t>
  </si>
  <si>
    <t xml:space="preserve">Строительство сетей предполагает подключение индивидуальной жилой застройки в микрорайоне «Нефтяник-2» (120 зем. участков)    </t>
  </si>
  <si>
    <t>Обеспечение населения услугой качественного электроснабжения, покрытия дефицита мощности для индивидуальной жилой застройки в микрорайоне "Нефтяник-2".</t>
  </si>
  <si>
    <t>Реализация инвестиционного проекта предусматривает:                                                                                                                                                                                                                 - строительство ЛЭП 10 кВ от ПС 110/35/10 кВ «Юмас» до РП 10 кВ № 12-2  ориентировочно 3 км;                                                                                                                                 - строительство  ЛЭП 10 кВ от  существующих ЛЭП-10 кВ до проектируемых КТП 10/0,4 кВ, протяженность сетей ориентировочно 1,19 км; 
- строительство  КТП 10/0,4 кВ 2 шт.;                                                                                                                                                                                                                                                          - строительство ВЛ 0,4 кВ протяженность сетей ориентировочно 3, 75 км.</t>
  </si>
  <si>
    <t>ЛЭП 10-0,4 кВ в д. Кама Кондинского района</t>
  </si>
  <si>
    <t>МО Кондинский район д. Кама</t>
  </si>
  <si>
    <t>Вводимая протяженность сетей – 7,54 км</t>
  </si>
  <si>
    <t>Повышение качества и надёжности электроснабжения, снижение потерь при передаче электроэнергии</t>
  </si>
  <si>
    <t>Состояние сетей не обеспечивает возросшую потребность в электроэнергии.</t>
  </si>
  <si>
    <t>Строительство ВЛ-0,4 кВ,  ВЛ-10 кВ</t>
  </si>
  <si>
    <t xml:space="preserve">Включено в перечень инвестиционных проектов АО "ЮРЭСК" на основании письма Администрации  сельского поселения Болчары от 11.01.2017.  </t>
  </si>
  <si>
    <t>заявитель - Администрация сельского поселения Болчары / потребители - население (физ. лица, юр. лица)</t>
  </si>
  <si>
    <t>ЛЭП 10-0,4 кВ в д. Алтай Кондинского района</t>
  </si>
  <si>
    <t>МО Кондинский район д. Алтай</t>
  </si>
  <si>
    <t>Вводимая протяженность сетей – 10,35 км</t>
  </si>
  <si>
    <t>Включено в перечень инвестиционных проектов АО "ЮРЭСК" на основании письма Администрации  сельского поселения Болчары от 11.01.2017.</t>
  </si>
  <si>
    <t>Сети 10-0,4 кВ для осуществления технологического присоединения потребителей и объектов Кондинского района</t>
  </si>
  <si>
    <t>МО Кондинский район</t>
  </si>
  <si>
    <t>Вводимая протяженность сетей – 11,78 км.
Вводимая мощность – 10,72 МВА.</t>
  </si>
  <si>
    <t>Обеспечение услугой качественного, бесперебойного электроснабжения потребителей МО Кондинского района</t>
  </si>
  <si>
    <t>Технологическое присоединение потребителей к электрическом сетям в МО Кондинского района</t>
  </si>
  <si>
    <t>Реализация инвестиционного проекта предусматривает проведение необходимых мероприятий по технологическому присоединению потребителей к электрическим сетям в Кондинском районе, что включает в себя строительство линий электропередач 0,4-10 кВ, КТП 10/0,4 кВ.</t>
  </si>
  <si>
    <t>Ценовой аудит проводится отдельно по каждому конкретному объекту технологического присоединения потребителей Кондинского района</t>
  </si>
  <si>
    <t>ОАО "ЮТЭК-Конда"</t>
  </si>
  <si>
    <t>ПС 110/6 кВ «Лорба» в Октябрьском районе ХМАО-Югры</t>
  </si>
  <si>
    <t xml:space="preserve">МО Октябрьский район, б.н.п. Сосновый (Лорба). </t>
  </si>
  <si>
    <t>Вводимая мощность - 2,50 МВА</t>
  </si>
  <si>
    <t>Реализация проекта направлена на восстановление электроснабжения на территории б.н.п. Сосновый (Лорба) Октябрьского района</t>
  </si>
  <si>
    <t>Востановление электроснабжения б.н.п. Сосновый (Лорба) Октябрьского района</t>
  </si>
  <si>
    <t>Ценовой аудит: заключение ценовой экспертизы  от 18.11.2016 №225 ООО "ИЦ "Сургутстройцена"</t>
  </si>
  <si>
    <t>Отсутствуют, в связи с отсутствием других альтернативных точек присоединения.</t>
  </si>
  <si>
    <t xml:space="preserve">В связи с единственной ближайшей точкой присоединения. </t>
  </si>
  <si>
    <t>В результате реализации инвестиционного проекта решаются следующие задачи:
- восстановление, а также повышение качества и надёжности электроснабжения потребителей б.н.п. Сосновый (Лорба);
- обеспечения возможности присоединения новых потребителей; 
- предупреждение несчастных случаев, связанные с эксплуатацией оборудования, отработавшего свой эксплуатационный ресурс.</t>
  </si>
  <si>
    <t>ООО "ТСП" (ПИР)</t>
  </si>
  <si>
    <t>2016 год</t>
  </si>
  <si>
    <t>Сети электроснабжения 
10-0,4 кВ, КТП-10/0,4 кВ в мкр. «Зелёная зона» г. Югорск (1 этап)</t>
  </si>
  <si>
    <t>г. Югорск</t>
  </si>
  <si>
    <t>Вводимая протяжённость сетей – 32,96 км.
Вводимая мощность – 1,62 МВА.</t>
  </si>
  <si>
    <t>Обеспечение услугой качественного, бесперебойного электроснабжения потребителей  г. Югорска</t>
  </si>
  <si>
    <t>Ценовой аудит: заключение ценовой экспертизы  от 26.08.2015 №214, от 26.10.2015 №286  ООО "ИЦ "Сургутстройцена"</t>
  </si>
  <si>
    <t>Вводимая протяженность сетей –32,96 км, из них ВЛЗ-10 кВ составит 6,376 км, трассы 
КЛ-10 кВ – 0,09 км, трассы ВЛИ-0,4 кВ – 26,036 км, трассы КЛ-0,4 кВ – 0,462 км.
Вводимая мощность – 1,62 МВА (КТП  1х160 - 2  шт.; КТП 1х250 - 2 шт.; КТП 2х400 - 1 шт.)</t>
  </si>
  <si>
    <t>ЗАО "Сибгипрокоммунэнерго" (ПИР)</t>
  </si>
  <si>
    <t>Сети электроснабжения 10-0,4 кВ, КТП-10/0,4 кВ в мкр. "Зеленая зона"
г. Югорск (2 этап)</t>
  </si>
  <si>
    <t>Вводимая протяжённость сетей – 55,88 км
Вводимая мощность – 2,37 МВА.</t>
  </si>
  <si>
    <t>Ценовой аудит: заключение ценовой экспертизы  от 26.08.2015 №212, от 13.01.2016 №04  ООО "ИЦ "Сургутстройцена"</t>
  </si>
  <si>
    <t>Вводимая протяженность сетей – 55,88 км.
Вводимая мощность – 2,37 МВА.</t>
  </si>
  <si>
    <t>Сети электроснабжения 10-0,4 кВ, КТП-10/0,4 кВ в мкр. "Зеленая зона"
г. Югорск (3 этап)</t>
  </si>
  <si>
    <t>Вводимая протяжённость сетей – 48,41 км
Вводимая мощность – 1,22 МВА.</t>
  </si>
  <si>
    <t>Ценовой аудит: заключение ценовой экспертизы  от 26.08.2015 №213, от 15.09.20166 №184 ООО "ИЦ "Сургутстройцена"</t>
  </si>
  <si>
    <t>Вводимая протяженность сетей – 48,41 км.
Вводимая мощность – 1,22 МВА.</t>
  </si>
  <si>
    <t>ЛЭП 10 кВ, КТП 10/0,4 кВ в г. Югорске (1 этап)</t>
  </si>
  <si>
    <t>Вводимая протяжённость сетей – 8,6 км.
Вводимая мощность – 2 МВА.</t>
  </si>
  <si>
    <t>Вынос ВЛ-10 кВ, КТП 10/0,4 кВ, расположенных на территориях ИЖС (территории частных жилых домов, огородов, а также над жилыми строениями), а также в охранной зоне магистрального газопровода «Уренгой-Помары-Ужгород», что затрудняет 
обслуживание воздушных линий.</t>
  </si>
  <si>
    <t>Реализация инвестиционного проекта предусматривает строительсво ЛЭП 10 кВ, КТП 10/0,4 кВ</t>
  </si>
  <si>
    <t>заявитель - филиал АО "ЮРЭСК" в г.Югорске / потребители - население (физ. лица, юр. лица)</t>
  </si>
  <si>
    <t>ЛЭП 10 кВ, КТП 10/0,4 кВ в г. Югорске (2 этап)</t>
  </si>
  <si>
    <t>Вводимая протяжённость сетей – 1,5 км.
Вводимая мощность – 1,26 МВА.</t>
  </si>
  <si>
    <t>ЛЭП 10 кВ, КТП 10/0,4 кВ в г. Югорске (3 этап)</t>
  </si>
  <si>
    <t>Вводимая протяжённость сетей – 4,7 км.
Вводимая мощность – 1,26 МВА.</t>
  </si>
  <si>
    <t>ЛЭП 10-0,4 кВ, КТП-10/0,4 кВ для электроснабжения ИЖС в микрорайоне №19 в г. Югорск</t>
  </si>
  <si>
    <t>Вводимая протяжённость сетей – 22 км.
Вводимая мощность – 2,35 МВА.</t>
  </si>
  <si>
    <t>Строительство ЛЭП 10-0,4 кВ и КТП 10-0,4 кВ необходимо для обеспечения электроснабжением ИЖС в микрорайоне №19 г. Югорск</t>
  </si>
  <si>
    <t>Обеспечение населения услугой качественного электроснабжения, покрытия дефицита мощности для индивидуальной жилой застройки в г.Югорск</t>
  </si>
  <si>
    <t>Реализация инвестиционного проекта предусматривает:                                                                                                                                                                                                                               - строительство ЛЭП-10 кВ;                                                                                                                                                                                                                                                                  - строительство ЛЭП-0,4кВ;                                                                                                                                                                                                                                                                     - строительство ТП типа 2БКТП – 5 шт.</t>
  </si>
  <si>
    <t>Включено в перечень инвестиционных проектов АО "ЮРЭСК" на основании письма Администрации г. Югорска №  ДЖКиСК-70 от 13.01.2017</t>
  </si>
  <si>
    <t>заявитель - администрация г. Югорска / потребители - население (физ. лица, юр. лица)</t>
  </si>
  <si>
    <t>Сети электроснабжения 0,4 кВ и 6-20 кВ для технологического присоединения потребителей г. Югорск</t>
  </si>
  <si>
    <t>Вводимая протяженность сетей – 10,17 км.
Вводимая мощность – 3,82 МВА.</t>
  </si>
  <si>
    <t>Технологическое присоединение потребителей к электрическом сетям в  г. Югорске</t>
  </si>
  <si>
    <t>Реализация инвестиционного проекта предусматривает проведение необходимых мероприятий по технологическому присоединению потребителей к электрическим сетям в г. Югорск, что включает в себя строительство линий электропередач 0,4-10 кВ, КТП 10/0,4 кВ.</t>
  </si>
  <si>
    <t>Ценовой аудит проводится отдельно по каждому конкретному объекту технологического присоединения потребителей г. Югорска</t>
  </si>
  <si>
    <t>АО "ЮРЭСК", 628011, Ханты-Мансийский автономный округ – Югра, г. Ханты-Мансийск, ул. Ленина 52/1, 
тел. 8 (3467) 31-85-95,еmail:  office@yuresk.ru</t>
  </si>
  <si>
    <t>ОАО "ЮТЭК-Югорск"</t>
  </si>
  <si>
    <t>Сети электроснабжения 10-0,4 кВ  с ТП 10/0,4кВ 
в п. Агириш 1, 2 очередь</t>
  </si>
  <si>
    <t>МО Советский район пгт. Агириш</t>
  </si>
  <si>
    <t>Вводимая протяженность сетей – 16,81 км.
Вводимая мощность – 3,27 МВА.</t>
  </si>
  <si>
    <t>Обеспечение услугой качественного, бесперебойного электроснабжения потребителей  п. Агириш</t>
  </si>
  <si>
    <t>Реализация инвестиционного проекта предусматривает строительство сетей электроснабжения 10-0,4 кВ  с ТП 10/0,4кВ 
в п. Агириш</t>
  </si>
  <si>
    <t>АО "ЮРЭСК", 628011, Ханты-Мансийский автономный округ – Югра, г. Ханты-Мансийск, ул. Ленина 52/1, 
тел. 8 (3467) 31-85-95,e-mail:  office@yuresk.ru</t>
  </si>
  <si>
    <t>"ЮТЭК-Региональные сети"   (ПИР)</t>
  </si>
  <si>
    <t>Сети электроснабжения 10-0,4кВ, КТП 10/0,4 кВ 
с монтажом АИИСКУЭ 3 уровня 
в г.Советский (1 этап)</t>
  </si>
  <si>
    <t>МО Советский район г. Советский</t>
  </si>
  <si>
    <t>Вводимая протяженность сетей – 47,30 км.
Вводимая мощность – 6,82 МВА.</t>
  </si>
  <si>
    <t>Обеспечение услугой качественного, бесперебойного электроснабжения потребителей  города Советский</t>
  </si>
  <si>
    <t>ООО "ЭлектроСтройКомплекс" (ПИР)</t>
  </si>
  <si>
    <t>Сети электроснабжения 10-0,4кВ, КТП 10/0,4 кВ 
с монтажом АИИСКУЭ 3 уровня 
в г.Советский (2 этап)</t>
  </si>
  <si>
    <t>Вводимая протяженность сетей – 24,91 км.
Вводимая мощность – 4,12 МВА.</t>
  </si>
  <si>
    <t>Сети электроснабжения 10-0,4кВ, КТП 10/0,4 кВ 
с монтажом АИИСКУЭ 3 уровня 
в г.Советский (3 этап)</t>
  </si>
  <si>
    <t>Вводимая протяженность сетей – 15,44 км.
Вводимая мощность – 5 МВА.</t>
  </si>
  <si>
    <t>Сети электроснабжения 10/0,4кВ, КТП-10/0,4 кВ  
с монтажом АИИСКУЭ 3 уровня 
в п.Алябьевский Советского района</t>
  </si>
  <si>
    <t>МО Советский район п. Алябьевский</t>
  </si>
  <si>
    <t>Обеспечение услугой качественного, бесперебойного электроснабжения потребителей  поселка Алябьевский</t>
  </si>
  <si>
    <t>Ценовой аудит: заключение ценовой экспертизы  № 232 от 29.11.2016, от 18.11.2016  №236  ООО "ИЦ "Сургутстройцена"</t>
  </si>
  <si>
    <t>Сети электроснабжения 10/0,4кВ, КТП-10/0,4 кВ 
с монтажом АИИСКУЭ 3 уровня 
в п.Коммунистический Советского района</t>
  </si>
  <si>
    <t>МО Советский район п. Коммунистический</t>
  </si>
  <si>
    <t>Обеспечение услугой качественного, бесперебойного электроснабжения потребителей  поселка Коммунистический</t>
  </si>
  <si>
    <t xml:space="preserve">Реализация инвестиционного проекта предусматривает строительство  В рамках данного инвестиционного проекта предусматривается:
- строительство 9 комплектных трансформаторных подстанций типа 10/0,4 кВ ТМГ, в том числе: КТП 1х100 - 1 шт., КТП 1х160 - 1 шт.; КТП 1х250 - 1 шт., 
КТП 1х400 - 4 шт., КТП 2х250 - 1 шт., КТП 2х400 - 1 шт.;
- строительство ЛЭП-10 кВ – 7,50 км, ВЛИ-0,4 кВ – 36,10 км;
- монтаж АИИС КУЭ на распределительных сетях. 
</t>
  </si>
  <si>
    <t>Ценовой аудит: заключение ценовой экспертизы  №246 от 09.12.2016 ООО "ИЦ "Сургутстройцена"</t>
  </si>
  <si>
    <t>ООО "ЭЛПРОКОМ НН" (ПИР)</t>
  </si>
  <si>
    <t>ЛЭП 10-0,4 кВ, КТП-10/0,4 кВ для электроснабжения ИЖС в микрорайоне "Картопья-4" в г. Советский Советского района</t>
  </si>
  <si>
    <t>МО Советский район, г. Советский</t>
  </si>
  <si>
    <t>Вводимая протяженность сетей – 7,3 км.
Вводимая мощность – 0,5 МВА.</t>
  </si>
  <si>
    <t>Строительство ЛЭП 10-0,4 кВ и КТП 10-0,4 кВ необходимо для  обеспечения электроснабжением нового микрорайона "Картопья-4" в г. Советский Советского района</t>
  </si>
  <si>
    <t>Обеспечение населения услугой качественного электроснабжения, покрытия дефицита мощности для индивидуальной жилой застройки в г. Советском</t>
  </si>
  <si>
    <t>Реализация инвестиционного проекта предусматривает строительство:                                                                                                                                                                                                   - ЛЭП-10 кВ - 2 км, ЛЭП-0,4 кВ 5,3 км
- КТП 10/0,4 кВ</t>
  </si>
  <si>
    <t>Включено в перечень инвестиционных проектов АО "ЮРЭСК" на основании  письма Аминистрации Советского района № 232/17 от 16.01.2017.</t>
  </si>
  <si>
    <t>заявитель - администрация  Советского района / потребители - население (физ. лица, юр. лица)</t>
  </si>
  <si>
    <t>ЛЭП 10-0,4 кВ, КТП-10/0,4 кВ для электроснабжения ИЖС в микрорайоне "Картопья-5" в г. Советский Советского района</t>
  </si>
  <si>
    <t>Вводимая протяженность сетей – 7,9 км.
Вводимая мощность – 0,5 МВА.</t>
  </si>
  <si>
    <t>Строительство ЛЭП 10-0,4 кВ и КТП 10-0,4 кВ необходимо для  обеспечения электроснабжением нового микрорайона "Картопья-5" в г. Советский Советского района</t>
  </si>
  <si>
    <t>Реализация инвестиционного проекта предусматривает сторительство:                                                                                                                             - строительстьво ЛЭП-10 кВ - 1,7 км,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строительво ЛЭП-0,4 кВ - 6,2 км,
- КТП 10/0,4 кВ</t>
  </si>
  <si>
    <t>Сети электроснабжения 0,4 и 6-20 кВ для технологического присоединения потребителей Советского района</t>
  </si>
  <si>
    <t>МО Советский район</t>
  </si>
  <si>
    <t>Вводимая протяженность сетей – 41,34 км.
Вводимая мощность – 4,21 МВА.</t>
  </si>
  <si>
    <t>Обеспечение услугой качественного, бесперебойного электроснабжения потребителей  Советского района</t>
  </si>
  <si>
    <t>Технологическое присоединение потребителей к электрическом сетям в Советском районе</t>
  </si>
  <si>
    <t>Реализация инвестиционного проекта предусматривает проведение  необходимых мероприятий по технологическому присоединению потребителей к электрическим сетям в Советском районе, что включает в себя строительство линий электропередач 0,4-10 кВ, КТП 10/0,4 кВ.</t>
  </si>
  <si>
    <t>Ценовой аудит проводится отдельно по каждому конкретному объекту технологического присоединения потребителей МО Советсткого района</t>
  </si>
  <si>
    <t>ОАО "ЮТЭК-Совэнерго"</t>
  </si>
  <si>
    <t>Сети электроснабжения 0,4 и 6-20 кВ для технологического присоединения потребителей г.Сургут</t>
  </si>
  <si>
    <t>МО г. Сургут</t>
  </si>
  <si>
    <t>Вводимая протяженность сетей – 4,55 км.
Вводимая мощность – 13,2 МВА.</t>
  </si>
  <si>
    <t>Обеспечение услугой качественного, бесперебойного электроснабжения потребителей  в г. Сургуте</t>
  </si>
  <si>
    <t>Технологическое присоединение потребителей к электрическом сетям в г. Сургуте</t>
  </si>
  <si>
    <t>Ценовой аудит проводится отдельно по каждому конкретному объекту технологического присоединения потребителей Мо г. Сургута</t>
  </si>
  <si>
    <t>КЛ 10 кВ взамен ВЛ-10 кВ в г. Нягань</t>
  </si>
  <si>
    <t>МО г. Нягань</t>
  </si>
  <si>
    <t>Вводимая протяженность сетей – 14,35 км.</t>
  </si>
  <si>
    <t xml:space="preserve">Обеспечение услугой качественного, бесперебойного электроснабжения потребителей  </t>
  </si>
  <si>
    <t>Вынос воздушных линий 10 кВ необходим в свзязи с тем, что указанные линии расположены на территориях многоквартирных жилых домов (фидера "Восточный-1","Восточный-2","17-1", "17-2""Город-1", "РП-1-1", "РП-1-2", "КНС-2","ТП 1-01", "ТП 1-06", "Детская поликлиника"), что в свою очередь затрудняет обслуживание воздушных линий</t>
  </si>
  <si>
    <t>Строительство КЛ-10 кВ</t>
  </si>
  <si>
    <t>Включено в перечень инвестиционных проектов АО "ЮРЭСК" на основании  писем Администрации  г. Нягани №4455 от 24.10.2016, №120 от 13.01.2017</t>
  </si>
  <si>
    <t>заявитель - администрация г. Нягани / потребители - население (физ. лица, юр. лица)</t>
  </si>
  <si>
    <t>Сети электроснабжения 0,4 и 6-20 кВ для технологического присоединения потребителей г. Нягань</t>
  </si>
  <si>
    <t>г. Нягань</t>
  </si>
  <si>
    <t>Обеспечение услугой качественного, бесперебойного электроснабжения потребителей  г. Нягани</t>
  </si>
  <si>
    <t>Технологическое присоединение потребителей к электрическом сетям в городе Нягань.</t>
  </si>
  <si>
    <t>Реализация инвестиционного проекта предусматривает проведение  необходимых мероприятий по технологическому присоединению потребителей к электрическим сетям в городе Нягань, что включает в себя строительство линий электропередач 0,4-10 кВ, КТП 10/0,4 кВ.</t>
  </si>
  <si>
    <t>ОАО "ЮТЭК-Нягань"</t>
  </si>
  <si>
    <t>База электрических сетей ОАО "ЮРЭСК" 
в г. Нягань</t>
  </si>
  <si>
    <t>Для осуществления оперативного диспетчерского управления электросетей г. Нягани</t>
  </si>
  <si>
    <t xml:space="preserve">Реализация инвестиционного проекта предусматривает  строительство двухэтажного здания базы электрических сетей                                                                                                                                                    </t>
  </si>
  <si>
    <t>Ценовой аудит: заключение ценовой экспертизы  от 28.04.2016 №106 ООО "ИЦ "Сургутстройцена"</t>
  </si>
  <si>
    <t xml:space="preserve">ООО "ТехноСтройПроект" (ПИР, СМР)                                                                    </t>
  </si>
  <si>
    <t>База электрических сетей АО "ЮРЭСК" 
в пгт. Березово</t>
  </si>
  <si>
    <t>Организация базы электрических сетей в пг. Березово необходима для осуществления оперативного диспетчерского управления электросетей населенного пункта</t>
  </si>
  <si>
    <t xml:space="preserve">Реализация инвестиционного проекта предусматривает  строительство здания базы электрических сетей в пгт. Березово                                                                                                                                                     
</t>
  </si>
  <si>
    <t>Наличие базы электрических сетей – неотъемлемый фактор качественной работы всей энергетической системы. Централизованная система управления энергоснабжением позволяет достичь согласованности работы, обеспечения равномерности загрузки, непрерывности, ритмичности и экономичности выполнения всех процессов, что в конечном итоге приводит к достижению наивысших технико-экономических показателей, безопасности и точности работы.</t>
  </si>
  <si>
    <t>База электрических сетей ОАО "ЮРЭСК" 
в пгт. Игрим</t>
  </si>
  <si>
    <t>МО Березовский район, пгт. Игрим</t>
  </si>
  <si>
    <t>Организация базы электрических сетей в пг. Игрим необходима для осуществления оперативного диспетчерского управления электросетей населенного пункта</t>
  </si>
  <si>
    <t xml:space="preserve">Реализация инвестиционного проекта предусматривает строительство здания базы электрических сетей в пгт. Игрим Березовского района                                                                                                                                                     
</t>
  </si>
  <si>
    <t>Организация ТИ и ТС телеуправлением и средствами технологической
связи на ПС 35-220кВ. Система ТИ и ТС</t>
  </si>
  <si>
    <t>ООО "СисКонт" (СМР, ПНР)                                                                                                                                                                                                                                                  ООО "Би.Си.Си" (СМР)</t>
  </si>
  <si>
    <t>Приобретение  средств вычислительной и оргтехники, оборудования системы связи и безопасности</t>
  </si>
  <si>
    <t>Приобретение основных средств</t>
  </si>
  <si>
    <t xml:space="preserve">Потребность в замене техники  и приобретение новой (в связи с выходом существующей из строя, физический износ)
</t>
  </si>
  <si>
    <t>Создание надежной, функциональной информационной среды предприятия</t>
  </si>
  <si>
    <t>Реализация инвестиционного  проекта предполагает приобретение:                                                                                                                                                                          -Система хранения HPE MSA 2040 SAN (Dual Ctl Flash Bndl 6x900Gb 10K 2.5 SSD RAID 2x (M0T60A));                                                                                                                                                                                                                                                                -HP ProLiant DL380 Gen9-4 шт.;                                                                                                                                                                                                                                                    -Коммутатор HP 5120-48G-PoE+ EI Switch w/2 Intf Slts (44x10/100/1000 PoE+ + 4x10/100/1000 PoE or SFP + 4 optional 10GbE ports, Managed static L3, IRF Stacking, 19') (repl. for JE071A)-2 шт.;                                                                                                                                                                     -Принтер HP Color LaserJet Professional CP5225dn Printer (A3, 600dpi, 20(20)ppm, 192Mb, Duplex, 2trays 250+100, USB/LAN)-10 шт.);                                                                                                                                                                                                                 -Система Видеоконференц связи Polycom (HDX 7000-720, RMX 1500, RSS 4000)-1 шт.</t>
  </si>
  <si>
    <t>Не предусмотрен</t>
  </si>
  <si>
    <t>В результате реализации инвестиционного проекта решается следующая задача:                                                                                                                                                                                                                                                                    - повышение эффективности производства</t>
  </si>
  <si>
    <t>не определены</t>
  </si>
  <si>
    <t>3 года</t>
  </si>
  <si>
    <t>Приобретение спецтехники и автотранспорта</t>
  </si>
  <si>
    <t xml:space="preserve">Потребность в замене техники  и приобретение новой (в связи с выходом существующей из строя, физический износ) Для перевозки инженерно-технических работников для производства инженерных осмотров электрооборудования в труднодоступной местности
</t>
  </si>
  <si>
    <t>Для перевозки инженерно-технических работников для производства инженерных осмотров электрооборудования в труднодоступной местности</t>
  </si>
  <si>
    <t xml:space="preserve">Реализация инвестиционного  проекта предполагает приобретение:                                                                                                                                                                          -ARGO 750 HDI 8х8 (ARGO Avenger 8X8 ST);                                                                                                                                                                                                                                                                -Автомобиль УАЗ Патриот.                                                                                                                                                                                                                                              </t>
  </si>
  <si>
    <t>Пробретение основных средств необходимо для перевозки инженерно-технических работников с целью производства инженерных осмотров электрооборудования в труднодоступной местности</t>
  </si>
  <si>
    <t>Приобретение электросетевого и прочего имущества</t>
  </si>
  <si>
    <t xml:space="preserve">Потребность в приобретение элелектросетевого оборудования и склада для его хранения 
</t>
  </si>
  <si>
    <t xml:space="preserve">В рамках реализации распоряжения ХМАО – Югры от 07.10.2011 № 571 – рп "О формировании условий устойчивого развития жилищно-коммунального комплекса Ханты-Мансийского автономного округа - Югры" с целью консолидации электосетевого имущества на территории ХМАО-Югры, расширения зоны обслуживания Общества, осуществления технологического присоединения большего количества потребителей и эффективного оперативного управления энергопотреблением </t>
  </si>
  <si>
    <t xml:space="preserve">Реализация инвестиционного  проекта предполагает приобретение электросетевого имущество на территрии МО г. Когалым, МО Кондинского района, а также складского помещения в г. Ханты-Мансийске.                                                                                                                                                                                                                                              </t>
  </si>
  <si>
    <t>не требует</t>
  </si>
  <si>
    <t>Приобретение электосетевого имущества включено в соответствии с поступившими предложениями от Администрациии МО Кондинский район (письмо от 31.01.2017 №08-11-589/17-0-0), МО г. Когалым, а также коммерческим предложением от ИП Яковлев О.Б. о реализации складского помещения в г. Ханты-Мансийске</t>
  </si>
  <si>
    <t xml:space="preserve">Цели:
- консолидировать электосетевое имущество на территории ХМАО-Югры, 
- расширить зоны обслуживания Общества, 
- осуществление эффективного оперативного управления энергопотреблением </t>
  </si>
  <si>
    <t>Приобретение оборудования, не входящего в смету строек</t>
  </si>
  <si>
    <t xml:space="preserve">Реализация проекта направлена на организацию эффективного обслуживания электросетевого имущества АО «ЮРЭСК». </t>
  </si>
  <si>
    <t>Создание надежной производственной базы предприятия</t>
  </si>
  <si>
    <t>В результате реализации инвестиционного проекта решается следующая задача:                                                                                                                                                                                                                                                                    - повышение  эффективности производства</t>
  </si>
  <si>
    <t>Вводимая протяженность сетей – 1,68 км</t>
  </si>
  <si>
    <t>Вводимая протяженность сетей – 27,42 км.
Вводимая мощность – 3,70 МВА.</t>
  </si>
  <si>
    <t>Вводимая протяженность сетей – 43,60 км.
Вводимая мощность – 3,41МВА.</t>
  </si>
  <si>
    <t>Вводимая протяженность сетей – 11,61 км.
Вводимая мощность – 8,80 МВА.</t>
  </si>
  <si>
    <t>Реализация инвестиционного проекта предусматривает строительство сетей электроснабжения 10-0,4кВ, КТП 10/0,4 кВ 
с монтажом АИИСКУЭ 3 уровня в г.Советский. Вводимая протяженность сетей – 24,91 км, вводимая мощность – 4,12 МВА.</t>
  </si>
  <si>
    <t>Реализация инвестиционного проекта предусматривает строительство сетей электроснабжения 10-0,4кВ, КТП 10/0,4 кВ 
с монтажом АИИСКУЭ 3 уровня в г.Советский. Вводимая протяженность сетей – 15,4 км, вводимая мощность – 5 МВА.</t>
  </si>
  <si>
    <t xml:space="preserve">Реализация инвестиционного проекта «РП-6 кВ со встроенной ТП-6/0,4 кВ, 
КТП-10/0,4 кВ,  ЭП-10 кВ, ЛЭП-6 кВ, ЛЭП-0,4 кВ в г. Белоярский. РП-6 кВ со встроенной ТП-6/0,4 кВ, сети электроснабжения 6-0,4 кВ на территории промышленной зоны г. Белоярский. 2 этап строительства» предусматривает:
- строительство нового отдельно стоящего РП-6 кВ со встроенной ТП-6/0,4 кВ;
- строительство КЛ - 6 кВ  для переподключения существующих линий на проектируемый РП  с изоляцией из сшитого полиэтилена типа АПвПг в одножильном исполнении;
- строительство ЛЭП-0,4 кВ от проектируемого РП-6 кВ до вводов потребителей планируется выпольнить кабелем АВБбШв сечение определено проектом.
- Демонтаж существующих  ЛЭП-6 кВ .
</t>
  </si>
  <si>
    <t xml:space="preserve">Подстанция состоит из основных элементов:
-Модульного здания ЗРУ 35 кв заводской готовности
-Силовых трансформаторов 35/6 кв, 2х2500 кВА
- Модульного здания РУ-6 кВ заводской поставки, в которой размещены комплектное распределительное устройство 6 кВ, конденсаторные установки УКРМ 56 6,3-900 (450+450), щит собственных нужд
-Стальных порталов 35 кВ
-Кабельных эстакад
-гибкой ошиновки 35 и 6 кВ
-Внешнего стального сплошного ограждения
- Стального молниеотвода
- Линия 35 кВ выполнена сталеалюминевым проводом на металлических опорах                                                           
</t>
  </si>
  <si>
    <t>Подстанция состоит из основных элементов:
- блочного открытого распределительного устройства 110 кв (ОРУ-110 кВ)
-силового трансформатора 110/6 кВ, 2500 кВА
-модульного здания заводской поставки, в котором размещены комплектное распределительное устройство 6 кВ, шкафы релейной защиты
-Кабельной эстакады с металлическими коробами
-Ошиновки 110 и 6 кВ
-Внешнего ограждения
-маслосборного резервуара V=40 м. куб.
-фундаменты под  блоки железобетонные сваи</t>
  </si>
  <si>
    <t>Акт технического обследования оборудования и сооружений № КР-11 от 20.06.16</t>
  </si>
  <si>
    <t>Реализация инвестиционного проекта предусматривает строительство:
-5 шт. отдельно стоящих однотрансформаторных подстанций 10/0,4 кВ и 1-ой двухтрансформаторной подстанции 10/0,4 взамен существующих. Тип силовых трансформаторов ТМГ 10/0,4 кВ с общей мощностью силовых трансформаторов 1,62 МВА. 
- Строительство ВЛЗ-10 кВ предусмотрено  самонесущим изолированным проводом типа СИП-3 на железобетонных опорах.
-Строительство КЛ-10 кВ предусмотрено кабелем типа ААБл, ЦААБл
- Строительство ВЛИ-0,4 кВ предусмотрено самонесущим изолированным проводом типа СИП-2 на железобетонных опорах.
- Строительство КЛ-0,4 кВ предусмотрено кабелем марки АВБбШв, сечение определено проектом.
- Демонтаж существующих сетей 10 кВ и 0,4 кВ, КТП 5 шт</t>
  </si>
  <si>
    <t xml:space="preserve">Реализация инвестиционного проекта предусматривает строительство:
-Строительство 12 комплектных трансформаторных подстанций 10/0,4 кВ  взамен существующих. Тип силовых трансформаторов ТМГ 10/0,4 кВ с общей мощностью силовых трансформаторов 2,37 МВА. 
- Строительство ВЛЗ-10 кВ предусмотрено  самонесущим изолированным проводом типа СИП-3 на железобетонных опорах.
-Строительство КЛ-10 кВ предусмотрено кабелем типа ААБл, ЦААБл
- Строительство ВЛИ-0,4 кВ предусмотрено самонесущим изолированным проводом типа СИП-2 на железобетонных опорах.
- Строительство КЛ-0,4 кВ предусмотрено кабелем марки АВБбШв, сечение определено проектом.
- Демонтаж существующих сетей 10 кВ и 0,4 кВ, КТП 12 шт
</t>
  </si>
  <si>
    <t xml:space="preserve">Реализация инвестиционного проекта предусматривает строительство:
-Строительство 9 комплектных трансформаторных подстанций 10/0,4 кВ  взамен существующих. Тип силовых трансформаторов ТМГ 10/0,4 кВ.
- Строительство ВЛЗ-10 кВ предусмотрено  самонесущим изолированным проводом типа СИП-3 на железобетонных опорах.
-Строительство КЛ-10 кВ предусмотрено кабелем типа ААБл, ЦААБл, АПвП
- Строительство ВЛИ-0,4 кВ предусмотрено самонесущим изолированным проводом типа СИП-2 на железобетонных опорах.
- Строительство КЛ-0,4 кВ предусмотрено кабелем марки АВБбШв, сечение определено проектом.
- Демонтаж существующих сетей 10 кВ и 0,4 кВ, КТП 9 шт
</t>
  </si>
  <si>
    <t xml:space="preserve">Реализация инвестиционного проекта предусматривает строительство  
- строительство 12 комплектных трансформаторных подстанций типа 10/0,4 кВ ТМГ, в том числе: БРТП 2х630 - 1 шт; КТП 1х250 - 6 шт.; КТП 1х400 - 1 шт.; КТП 2х400 - 3 шт.; КТП 2х630 - 1 шт.;
- строительство ЛЭП-10 кВ – 21,90 км, ВЛИ-0,4 кВ – 25,40 км;
- монтаж АИИС КУЭ на распределительных сетях; 
- замена ячеек 10 кВ и 0,4 кв  в БКТП №11 
</t>
  </si>
  <si>
    <t xml:space="preserve">Реализация инвестиционного проекта предусматривает строительство  В рамках данного инвестиционного проекта предусматривается:
-Строительство 8 комплектных трансформаторных подстанций 10/0,4 кВ. Тип силовых трансформаторов ТМГ 10/0,4 кВ.
- Строительство ВЛЗ-10 кВ предусмотрено  самонесущим изолированным проводом типа СИП-3 на железобетонных опорах.
-Строительство КЛ-10 кВ предусмотрено кабелем типа  АПвПг
- Строительство ВЛИ-0,4 кВ предусмотрено самонесущим изолированным проводом типа СИП-2 на железобетонных опорах.
- Строительство КЛ-0,4 кВ предусмотрено кабелем марки АВБбШв, сечение определено проектом.
</t>
  </si>
  <si>
    <t>Данные из проекта
* КТП 10/0,4 кВ (мет.)-8 шт.
- 1х250 кВА - №16-301Н
- 2х630 кВА - №16-302Н
- 1х630 кВА - №16-303Н
- 1х250 кВА - №16-304Н
- 1х400 кВА - №16-305Н
- 2х250 кВА - №16-306Н
- 1х160 кВА - №16-307Н
- 1х250 кВА - №16-312Н
* ЛЭП 10 кВ - 12,396
- ВЛЗ 2ц 10+10 кВ - 2,7 км
- ВЛЗ 1ц 10 кВ - 5,99 км
- ВЛЗ 2ц 10+0,4 кВ-2,136 км
- КЛ 10 кВ - 1,57 км
* ЛЭП 0,4 кВ – 15,023 км
- ВЛИ 0,4 кВ – 13,681 км
- КЛ 0,4 - 1,342
* АИИСКУЭ 3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</si>
</sst>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Calibri"/>
      <family val="2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6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4" fillId="0" borderId="0" xfId="0" applyFont="1" applyFill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2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/>
    <xf numFmtId="0" fontId="9" fillId="0" borderId="0" xfId="0" applyFont="1"/>
    <xf numFmtId="0" fontId="9" fillId="0" borderId="0" xfId="0" applyFont="1" applyFill="1"/>
    <xf numFmtId="0" fontId="11" fillId="0" borderId="0" xfId="0" applyFont="1" applyAlignment="1">
      <alignment horizontal="center"/>
    </xf>
    <xf numFmtId="0" fontId="13" fillId="0" borderId="0" xfId="0" applyFont="1"/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4" fontId="9" fillId="0" borderId="0" xfId="0" applyNumberFormat="1" applyFont="1" applyFill="1"/>
    <xf numFmtId="4" fontId="5" fillId="0" borderId="0" xfId="0" applyNumberFormat="1" applyFont="1" applyFill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" fontId="5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/>
    </xf>
    <xf numFmtId="4" fontId="10" fillId="0" borderId="3" xfId="2" applyNumberFormat="1" applyFont="1" applyFill="1" applyBorder="1" applyAlignment="1">
      <alignment horizontal="center" vertical="center"/>
    </xf>
    <xf numFmtId="3" fontId="10" fillId="0" borderId="3" xfId="2" applyNumberFormat="1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3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/>
    <xf numFmtId="0" fontId="0" fillId="0" borderId="4" xfId="0" applyBorder="1" applyAlignment="1"/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9" fillId="0" borderId="3" xfId="0" applyFont="1" applyBorder="1" applyAlignment="1"/>
    <xf numFmtId="0" fontId="9" fillId="0" borderId="3" xfId="0" applyFont="1" applyBorder="1" applyAlignment="1">
      <alignment wrapText="1"/>
    </xf>
    <xf numFmtId="0" fontId="2" fillId="4" borderId="2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43" fontId="2" fillId="0" borderId="3" xfId="0" applyNumberFormat="1" applyFont="1" applyBorder="1" applyAlignment="1">
      <alignment horizontal="left" vertical="center" wrapText="1"/>
    </xf>
    <xf numFmtId="43" fontId="2" fillId="0" borderId="4" xfId="0" applyNumberFormat="1" applyFont="1" applyBorder="1" applyAlignment="1">
      <alignment horizontal="left" vertical="center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3"/>
  <sheetViews>
    <sheetView view="pageBreakPreview" topLeftCell="A70" zoomScale="62" zoomScaleNormal="60" zoomScaleSheetLayoutView="62" workbookViewId="0">
      <selection activeCell="B91" sqref="B91"/>
    </sheetView>
  </sheetViews>
  <sheetFormatPr defaultColWidth="9.1796875" defaultRowHeight="15.5" x14ac:dyDescent="0.35"/>
  <cols>
    <col min="1" max="1" width="16" style="43" customWidth="1"/>
    <col min="2" max="2" width="57.7265625" style="3" customWidth="1"/>
    <col min="3" max="3" width="43.1796875" style="3" customWidth="1"/>
    <col min="4" max="4" width="92.453125" style="3" customWidth="1"/>
    <col min="5" max="5" width="17.81640625" style="3" customWidth="1"/>
    <col min="6" max="7" width="29.26953125" style="3" customWidth="1"/>
    <col min="8" max="16384" width="9.1796875" style="3"/>
  </cols>
  <sheetData>
    <row r="2" spans="1:6" x14ac:dyDescent="0.35">
      <c r="A2" s="1"/>
      <c r="B2" s="112" t="s">
        <v>0</v>
      </c>
      <c r="C2" s="112"/>
      <c r="D2" s="112"/>
      <c r="E2" s="2"/>
      <c r="F2" s="2"/>
    </row>
    <row r="3" spans="1:6" ht="48" customHeight="1" x14ac:dyDescent="0.35">
      <c r="A3" s="4" t="s">
        <v>1</v>
      </c>
      <c r="B3" s="2"/>
      <c r="C3" s="2"/>
      <c r="D3" s="2"/>
      <c r="E3" s="2"/>
      <c r="F3" s="2"/>
    </row>
    <row r="4" spans="1:6" ht="30" customHeight="1" x14ac:dyDescent="0.35">
      <c r="A4" s="5">
        <v>1</v>
      </c>
      <c r="B4" s="6" t="s">
        <v>2</v>
      </c>
      <c r="C4" s="113" t="s">
        <v>3</v>
      </c>
      <c r="D4" s="114"/>
      <c r="E4" s="2"/>
      <c r="F4" s="2"/>
    </row>
    <row r="5" spans="1:6" x14ac:dyDescent="0.35">
      <c r="A5" s="5">
        <v>2</v>
      </c>
      <c r="B5" s="6" t="s">
        <v>4</v>
      </c>
      <c r="C5" s="7">
        <v>1</v>
      </c>
      <c r="D5" s="2"/>
      <c r="E5" s="2"/>
      <c r="F5" s="2"/>
    </row>
    <row r="6" spans="1:6" x14ac:dyDescent="0.35">
      <c r="A6" s="5">
        <v>3</v>
      </c>
      <c r="B6" s="6" t="s">
        <v>5</v>
      </c>
      <c r="C6" s="6" t="s">
        <v>6</v>
      </c>
      <c r="D6" s="2"/>
      <c r="E6" s="2"/>
      <c r="F6" s="2"/>
    </row>
    <row r="7" spans="1:6" x14ac:dyDescent="0.35">
      <c r="A7" s="1"/>
      <c r="B7" s="2"/>
      <c r="C7" s="2"/>
      <c r="D7" s="2"/>
      <c r="E7" s="2"/>
      <c r="F7" s="2"/>
    </row>
    <row r="8" spans="1:6" x14ac:dyDescent="0.35">
      <c r="A8" s="8"/>
      <c r="B8" s="112" t="s">
        <v>7</v>
      </c>
      <c r="C8" s="112"/>
      <c r="D8" s="112"/>
      <c r="E8" s="2"/>
      <c r="F8" s="2"/>
    </row>
    <row r="9" spans="1:6" x14ac:dyDescent="0.35">
      <c r="A9" s="1"/>
      <c r="B9" s="2"/>
      <c r="C9" s="2"/>
      <c r="D9" s="2"/>
      <c r="E9" s="2"/>
      <c r="F9" s="2"/>
    </row>
    <row r="10" spans="1:6" ht="46.5" x14ac:dyDescent="0.35">
      <c r="A10" s="5">
        <v>4</v>
      </c>
      <c r="B10" s="9" t="s">
        <v>8</v>
      </c>
      <c r="C10" s="111" t="s">
        <v>9</v>
      </c>
      <c r="D10" s="111"/>
      <c r="E10" s="2"/>
      <c r="F10" s="2"/>
    </row>
    <row r="11" spans="1:6" ht="33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</row>
    <row r="12" spans="1:6" ht="31" x14ac:dyDescent="0.35">
      <c r="A12" s="5">
        <v>6</v>
      </c>
      <c r="B12" s="9" t="s">
        <v>12</v>
      </c>
      <c r="C12" s="111" t="s">
        <v>9</v>
      </c>
      <c r="D12" s="111"/>
      <c r="E12" s="2"/>
      <c r="F12" s="2"/>
    </row>
    <row r="13" spans="1:6" x14ac:dyDescent="0.35">
      <c r="A13" s="5">
        <v>7</v>
      </c>
      <c r="B13" s="9" t="s">
        <v>13</v>
      </c>
      <c r="C13" s="111" t="s">
        <v>14</v>
      </c>
      <c r="D13" s="111"/>
      <c r="E13" s="2"/>
      <c r="F13" s="2"/>
    </row>
    <row r="14" spans="1:6" ht="31" x14ac:dyDescent="0.35">
      <c r="A14" s="5">
        <v>8</v>
      </c>
      <c r="B14" s="9" t="s">
        <v>15</v>
      </c>
      <c r="C14" s="111" t="s">
        <v>16</v>
      </c>
      <c r="D14" s="111"/>
      <c r="E14" s="2"/>
      <c r="F14" s="2"/>
    </row>
    <row r="15" spans="1:6" x14ac:dyDescent="0.35">
      <c r="A15" s="5">
        <v>9</v>
      </c>
      <c r="B15" s="9" t="s">
        <v>17</v>
      </c>
      <c r="C15" s="111" t="s">
        <v>18</v>
      </c>
      <c r="D15" s="111"/>
      <c r="E15" s="2"/>
      <c r="F15" s="2"/>
    </row>
    <row r="16" spans="1:6" ht="31" x14ac:dyDescent="0.35">
      <c r="A16" s="5">
        <v>10</v>
      </c>
      <c r="B16" s="9" t="s">
        <v>19</v>
      </c>
      <c r="C16" s="111" t="s">
        <v>20</v>
      </c>
      <c r="D16" s="111"/>
      <c r="E16" s="1"/>
      <c r="F16" s="2"/>
    </row>
    <row r="17" spans="1:6" ht="46.5" x14ac:dyDescent="0.35">
      <c r="A17" s="5">
        <v>11</v>
      </c>
      <c r="B17" s="9" t="s">
        <v>21</v>
      </c>
      <c r="C17" s="111" t="s">
        <v>22</v>
      </c>
      <c r="D17" s="111"/>
      <c r="E17" s="1"/>
      <c r="F17" s="2"/>
    </row>
    <row r="18" spans="1:6" ht="31" x14ac:dyDescent="0.35">
      <c r="A18" s="5">
        <v>12</v>
      </c>
      <c r="B18" s="9" t="s">
        <v>23</v>
      </c>
      <c r="C18" s="117" t="s">
        <v>24</v>
      </c>
      <c r="D18" s="117"/>
      <c r="E18" s="1"/>
      <c r="F18" s="2"/>
    </row>
    <row r="19" spans="1:6" ht="31" x14ac:dyDescent="0.35">
      <c r="A19" s="5">
        <v>13</v>
      </c>
      <c r="B19" s="9" t="s">
        <v>25</v>
      </c>
      <c r="C19" s="117" t="s">
        <v>26</v>
      </c>
      <c r="D19" s="117"/>
      <c r="E19" s="1"/>
      <c r="F19" s="2"/>
    </row>
    <row r="20" spans="1:6" ht="193.5" customHeight="1" x14ac:dyDescent="0.35">
      <c r="A20" s="5">
        <v>14</v>
      </c>
      <c r="B20" s="9" t="s">
        <v>27</v>
      </c>
      <c r="C20" s="111" t="s">
        <v>28</v>
      </c>
      <c r="D20" s="111"/>
      <c r="E20" s="11"/>
      <c r="F20" s="2"/>
    </row>
    <row r="22" spans="1:6" x14ac:dyDescent="0.35">
      <c r="A22" s="8"/>
      <c r="B22" s="112" t="s">
        <v>29</v>
      </c>
      <c r="C22" s="112"/>
      <c r="D22" s="112"/>
      <c r="E22" s="2"/>
      <c r="F22" s="2"/>
    </row>
    <row r="23" spans="1:6" x14ac:dyDescent="0.35">
      <c r="A23" s="1"/>
      <c r="B23" s="2"/>
      <c r="C23" s="2"/>
      <c r="D23" s="2"/>
      <c r="E23" s="2"/>
      <c r="F23" s="2"/>
    </row>
    <row r="24" spans="1:6" ht="46.5" x14ac:dyDescent="0.35">
      <c r="A24" s="5">
        <v>15</v>
      </c>
      <c r="B24" s="9" t="s">
        <v>30</v>
      </c>
      <c r="C24" s="111" t="s">
        <v>31</v>
      </c>
      <c r="D24" s="111"/>
      <c r="E24" s="11"/>
      <c r="F24" s="2"/>
    </row>
    <row r="25" spans="1:6" ht="46.5" x14ac:dyDescent="0.35">
      <c r="A25" s="5">
        <v>16</v>
      </c>
      <c r="B25" s="9" t="s">
        <v>32</v>
      </c>
      <c r="C25" s="111" t="s">
        <v>33</v>
      </c>
      <c r="D25" s="111"/>
      <c r="E25" s="2"/>
      <c r="F25" s="2"/>
    </row>
    <row r="26" spans="1:6" ht="62" x14ac:dyDescent="0.35">
      <c r="A26" s="5">
        <v>17</v>
      </c>
      <c r="B26" s="9" t="s">
        <v>34</v>
      </c>
      <c r="C26" s="111"/>
      <c r="D26" s="111"/>
      <c r="E26" s="2"/>
      <c r="F26" s="2"/>
    </row>
    <row r="27" spans="1:6" ht="29.25" customHeight="1" x14ac:dyDescent="0.35">
      <c r="A27" s="5">
        <v>18</v>
      </c>
      <c r="B27" s="9" t="s">
        <v>35</v>
      </c>
      <c r="C27" s="111" t="s">
        <v>36</v>
      </c>
      <c r="D27" s="111"/>
      <c r="E27" s="2"/>
      <c r="F27" s="2"/>
    </row>
    <row r="29" spans="1:6" x14ac:dyDescent="0.35">
      <c r="A29" s="8"/>
      <c r="B29" s="112" t="s">
        <v>37</v>
      </c>
      <c r="C29" s="112"/>
      <c r="D29" s="112"/>
      <c r="E29" s="2"/>
      <c r="F29" s="2"/>
    </row>
    <row r="30" spans="1:6" x14ac:dyDescent="0.35">
      <c r="A30" s="1"/>
      <c r="B30" s="2"/>
      <c r="C30" s="2"/>
      <c r="D30" s="2"/>
      <c r="E30" s="2"/>
      <c r="F30" s="2"/>
    </row>
    <row r="31" spans="1:6" ht="39" customHeight="1" x14ac:dyDescent="0.35">
      <c r="A31" s="5" t="s">
        <v>38</v>
      </c>
      <c r="B31" s="9" t="s">
        <v>39</v>
      </c>
      <c r="C31" s="111" t="str">
        <f>C17</f>
        <v>Реализация проекта направлена на повышение качества и надёжности электроснабжения потребителей в  г.Белоярском</v>
      </c>
      <c r="D31" s="111"/>
      <c r="E31" s="2"/>
      <c r="F31" s="2"/>
    </row>
    <row r="32" spans="1:6" ht="51.75" customHeight="1" x14ac:dyDescent="0.35">
      <c r="A32" s="5" t="s">
        <v>40</v>
      </c>
      <c r="B32" s="9" t="s">
        <v>41</v>
      </c>
      <c r="C32" s="111" t="s">
        <v>42</v>
      </c>
      <c r="D32" s="111"/>
      <c r="E32" s="12"/>
      <c r="F32" s="2"/>
    </row>
    <row r="33" spans="1:7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</row>
    <row r="34" spans="1:7" ht="62" x14ac:dyDescent="0.35">
      <c r="A34" s="5" t="s">
        <v>46</v>
      </c>
      <c r="B34" s="9" t="s">
        <v>47</v>
      </c>
      <c r="C34" s="111" t="s">
        <v>9</v>
      </c>
      <c r="D34" s="111"/>
      <c r="E34" s="2"/>
      <c r="F34" s="2"/>
    </row>
    <row r="36" spans="1:7" x14ac:dyDescent="0.35">
      <c r="A36" s="8"/>
      <c r="B36" s="112" t="s">
        <v>48</v>
      </c>
      <c r="C36" s="112"/>
      <c r="D36" s="112"/>
      <c r="E36" s="2"/>
      <c r="F36" s="2"/>
    </row>
    <row r="37" spans="1:7" x14ac:dyDescent="0.35">
      <c r="A37" s="1"/>
      <c r="B37" s="2"/>
      <c r="C37" s="2"/>
      <c r="D37" s="2"/>
      <c r="E37" s="2"/>
      <c r="F37" s="2"/>
    </row>
    <row r="38" spans="1:7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</row>
    <row r="39" spans="1:7" ht="48" customHeight="1" x14ac:dyDescent="0.35">
      <c r="A39" s="5" t="s">
        <v>52</v>
      </c>
      <c r="B39" s="9" t="s">
        <v>53</v>
      </c>
      <c r="C39" s="111"/>
      <c r="D39" s="111"/>
      <c r="E39" s="2"/>
      <c r="F39" s="2"/>
    </row>
    <row r="40" spans="1:7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</row>
    <row r="42" spans="1:7" x14ac:dyDescent="0.35">
      <c r="A42" s="8"/>
      <c r="B42" s="112" t="s">
        <v>57</v>
      </c>
      <c r="C42" s="112"/>
      <c r="D42" s="112"/>
      <c r="E42" s="2"/>
      <c r="F42" s="2"/>
    </row>
    <row r="43" spans="1:7" x14ac:dyDescent="0.35">
      <c r="A43" s="1"/>
      <c r="B43" s="2"/>
      <c r="C43" s="2"/>
      <c r="D43" s="2"/>
      <c r="E43" s="2"/>
      <c r="F43" s="2"/>
    </row>
    <row r="44" spans="1:7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</row>
    <row r="45" spans="1:7" ht="46.5" x14ac:dyDescent="0.35">
      <c r="A45" s="119"/>
      <c r="B45" s="9" t="str">
        <f>C31</f>
        <v>Реализация проекта направлена на повышение качества и надёжности электроснабжения потребителей в  г.Белоярском</v>
      </c>
      <c r="C45" s="111" t="str">
        <f>C18</f>
        <v>Моральный и физический износ оборудования</v>
      </c>
      <c r="D45" s="121"/>
      <c r="E45" s="2"/>
      <c r="F45" s="2"/>
    </row>
    <row r="47" spans="1:7" x14ac:dyDescent="0.35">
      <c r="A47" s="14"/>
      <c r="B47" s="112" t="s">
        <v>61</v>
      </c>
      <c r="C47" s="112"/>
      <c r="D47" s="112"/>
      <c r="E47" s="112"/>
      <c r="F47" s="2"/>
      <c r="G47" s="2"/>
    </row>
    <row r="48" spans="1:7" s="16" customFormat="1" x14ac:dyDescent="0.35">
      <c r="A48" s="14"/>
      <c r="B48" s="14"/>
      <c r="C48" s="14"/>
      <c r="D48" s="14"/>
      <c r="E48" s="14"/>
      <c r="F48" s="15"/>
      <c r="G48" s="15"/>
    </row>
    <row r="49" spans="1:7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</row>
    <row r="50" spans="1:7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</row>
    <row r="51" spans="1:7" x14ac:dyDescent="0.35">
      <c r="A51" s="19"/>
      <c r="B51" s="20"/>
      <c r="C51" s="21"/>
      <c r="D51" s="21"/>
      <c r="E51" s="21"/>
      <c r="F51" s="2"/>
      <c r="G51" s="2"/>
    </row>
    <row r="52" spans="1:7" x14ac:dyDescent="0.35">
      <c r="A52" s="19"/>
      <c r="B52" s="20"/>
      <c r="C52" s="21"/>
      <c r="D52" s="21"/>
      <c r="E52" s="21"/>
      <c r="F52" s="2"/>
      <c r="G52" s="2"/>
    </row>
    <row r="53" spans="1:7" ht="18" customHeight="1" x14ac:dyDescent="0.35">
      <c r="A53" s="19"/>
      <c r="B53" s="20"/>
      <c r="C53" s="21"/>
      <c r="D53" s="21"/>
      <c r="E53" s="21"/>
      <c r="F53" s="2"/>
      <c r="G53" s="2"/>
    </row>
    <row r="54" spans="1:7" x14ac:dyDescent="0.35">
      <c r="A54" s="3"/>
    </row>
    <row r="55" spans="1:7" x14ac:dyDescent="0.35">
      <c r="A55" s="14"/>
      <c r="B55" s="112" t="s">
        <v>70</v>
      </c>
      <c r="C55" s="112"/>
      <c r="D55" s="112"/>
      <c r="E55" s="112"/>
      <c r="F55" s="2"/>
      <c r="G55" s="2"/>
    </row>
    <row r="56" spans="1:7" s="16" customFormat="1" x14ac:dyDescent="0.35">
      <c r="A56" s="14"/>
      <c r="B56" s="14"/>
      <c r="C56" s="14"/>
      <c r="D56" s="14"/>
      <c r="E56" s="14"/>
      <c r="F56" s="15"/>
      <c r="G56" s="15"/>
    </row>
    <row r="57" spans="1:7" x14ac:dyDescent="0.35">
      <c r="A57" s="22">
        <v>42</v>
      </c>
      <c r="B57" s="23" t="s">
        <v>71</v>
      </c>
      <c r="C57" s="23" t="s">
        <v>72</v>
      </c>
      <c r="D57" s="18" t="s">
        <v>73</v>
      </c>
      <c r="E57" s="18" t="s">
        <v>65</v>
      </c>
      <c r="F57" s="2"/>
      <c r="G57" s="2"/>
    </row>
    <row r="58" spans="1:7" x14ac:dyDescent="0.35">
      <c r="A58" s="24"/>
      <c r="B58" s="25" t="s">
        <v>74</v>
      </c>
      <c r="C58" s="25" t="s">
        <v>75</v>
      </c>
      <c r="D58" s="123" t="s">
        <v>76</v>
      </c>
      <c r="E58" s="123"/>
      <c r="F58" s="2"/>
      <c r="G58" s="2"/>
    </row>
    <row r="59" spans="1:7" x14ac:dyDescent="0.35">
      <c r="A59" s="24"/>
      <c r="B59" s="26"/>
      <c r="C59" s="27"/>
      <c r="D59" s="124"/>
      <c r="E59" s="124"/>
      <c r="F59" s="2"/>
      <c r="G59" s="2"/>
    </row>
    <row r="60" spans="1:7" x14ac:dyDescent="0.35">
      <c r="A60" s="24"/>
      <c r="B60" s="26"/>
      <c r="C60" s="28"/>
      <c r="D60" s="124"/>
      <c r="E60" s="124"/>
      <c r="F60" s="2"/>
      <c r="G60" s="2"/>
    </row>
    <row r="61" spans="1:7" x14ac:dyDescent="0.35">
      <c r="A61" s="24"/>
      <c r="B61" s="26"/>
      <c r="C61" s="29"/>
      <c r="D61" s="124"/>
      <c r="E61" s="124"/>
      <c r="F61" s="2"/>
      <c r="G61" s="2"/>
    </row>
    <row r="63" spans="1:7" x14ac:dyDescent="0.35">
      <c r="A63" s="14"/>
      <c r="B63" s="112" t="s">
        <v>77</v>
      </c>
      <c r="C63" s="112"/>
      <c r="D63" s="112"/>
      <c r="E63" s="112"/>
      <c r="F63" s="2"/>
      <c r="G63" s="2"/>
    </row>
    <row r="64" spans="1:7" s="16" customFormat="1" x14ac:dyDescent="0.35">
      <c r="A64" s="14"/>
      <c r="B64" s="14"/>
      <c r="C64" s="14"/>
      <c r="D64" s="14"/>
      <c r="E64" s="14"/>
      <c r="F64" s="15"/>
      <c r="G64" s="15"/>
    </row>
    <row r="65" spans="1:7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</row>
    <row r="66" spans="1:7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</row>
    <row r="67" spans="1:7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</row>
    <row r="68" spans="1:7" x14ac:dyDescent="0.35">
      <c r="A68" s="19"/>
      <c r="B68" s="123"/>
      <c r="C68" s="21"/>
      <c r="D68" s="21"/>
      <c r="E68" s="21"/>
      <c r="F68" s="2"/>
      <c r="G68" s="2"/>
    </row>
    <row r="69" spans="1:7" x14ac:dyDescent="0.35">
      <c r="A69" s="19"/>
      <c r="B69" s="123"/>
      <c r="C69" s="21"/>
      <c r="D69" s="21"/>
      <c r="E69" s="21"/>
      <c r="F69" s="2"/>
      <c r="G69" s="2"/>
    </row>
    <row r="70" spans="1:7" x14ac:dyDescent="0.35">
      <c r="A70" s="3"/>
    </row>
    <row r="71" spans="1:7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</row>
    <row r="72" spans="1:7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</row>
    <row r="73" spans="1:7" x14ac:dyDescent="0.35">
      <c r="A73" s="19"/>
      <c r="B73" s="123"/>
      <c r="C73" s="21"/>
      <c r="D73" s="21"/>
      <c r="E73" s="21"/>
      <c r="F73" s="2"/>
      <c r="G73" s="2"/>
    </row>
    <row r="74" spans="1:7" x14ac:dyDescent="0.35">
      <c r="A74" s="19"/>
      <c r="B74" s="123"/>
      <c r="C74" s="21"/>
      <c r="D74" s="21"/>
      <c r="E74" s="21"/>
      <c r="F74" s="2"/>
      <c r="G74" s="2"/>
    </row>
    <row r="75" spans="1:7" x14ac:dyDescent="0.35">
      <c r="A75" s="19"/>
      <c r="B75" s="123"/>
      <c r="C75" s="21"/>
      <c r="D75" s="21"/>
      <c r="E75" s="21"/>
      <c r="F75" s="2"/>
      <c r="G75" s="2"/>
    </row>
    <row r="77" spans="1:7" x14ac:dyDescent="0.35">
      <c r="A77" s="14"/>
      <c r="B77" s="112" t="s">
        <v>91</v>
      </c>
      <c r="C77" s="112"/>
      <c r="D77" s="112"/>
      <c r="E77" s="112"/>
      <c r="F77" s="2"/>
      <c r="G77" s="2"/>
    </row>
    <row r="78" spans="1:7" s="16" customFormat="1" x14ac:dyDescent="0.35">
      <c r="A78" s="14"/>
      <c r="B78" s="14"/>
      <c r="C78" s="14"/>
      <c r="D78" s="14"/>
      <c r="E78" s="14"/>
      <c r="F78" s="15"/>
      <c r="G78" s="15"/>
    </row>
    <row r="79" spans="1:7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</row>
    <row r="80" spans="1:7" ht="31.5" customHeight="1" x14ac:dyDescent="0.35">
      <c r="A80" s="19"/>
      <c r="B80" s="123" t="s">
        <v>95</v>
      </c>
      <c r="C80" s="123" t="s">
        <v>96</v>
      </c>
      <c r="D80" s="123" t="s">
        <v>97</v>
      </c>
      <c r="E80" s="123"/>
      <c r="F80" s="2"/>
      <c r="G80" s="2"/>
    </row>
    <row r="81" spans="1:9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</row>
    <row r="82" spans="1:9" ht="66.75" customHeight="1" x14ac:dyDescent="0.35">
      <c r="A82" s="19"/>
      <c r="B82" s="30" t="str">
        <f>C4</f>
        <v>Реконструкция внутрипоселковых сетей электроснабжения 10 кВ, 6 кВ, 0,4 кВ в г. Белоярский. КЛ-10 кВ. 
1 этап строительства</v>
      </c>
      <c r="C82" s="31" t="s">
        <v>100</v>
      </c>
      <c r="D82" s="31" t="s">
        <v>101</v>
      </c>
      <c r="E82" s="31" t="s">
        <v>102</v>
      </c>
      <c r="F82" s="2"/>
      <c r="G82" s="2"/>
    </row>
    <row r="83" spans="1:9" s="35" customFormat="1" x14ac:dyDescent="0.35">
      <c r="A83" s="32"/>
      <c r="B83" s="136" t="s">
        <v>103</v>
      </c>
      <c r="C83" s="136"/>
      <c r="D83" s="33"/>
      <c r="E83" s="33"/>
      <c r="F83" s="34"/>
      <c r="G83" s="34"/>
    </row>
    <row r="85" spans="1:9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</row>
    <row r="86" spans="1:9" s="16" customFormat="1" x14ac:dyDescent="0.35">
      <c r="A86" s="14"/>
      <c r="B86" s="14"/>
      <c r="C86" s="14"/>
      <c r="D86" s="14"/>
      <c r="E86" s="14"/>
      <c r="F86" s="14"/>
      <c r="G86" s="14"/>
      <c r="H86" s="15"/>
      <c r="I86" s="15"/>
    </row>
    <row r="87" spans="1:9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</row>
    <row r="88" spans="1:9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</row>
    <row r="89" spans="1:9" ht="62.25" customHeight="1" x14ac:dyDescent="0.35">
      <c r="A89" s="19"/>
      <c r="B89" s="30" t="str">
        <f>B82</f>
        <v>Реконструкция внутрипоселковых сетей электроснабжения 10 кВ, 6 кВ, 0,4 кВ в г. Белоярский. КЛ-10 кВ. 
1 этап строительства</v>
      </c>
      <c r="C89" s="30" t="str">
        <f>C16</f>
        <v>Протяженность сетей – 11,40 км</v>
      </c>
      <c r="D89" s="29" t="s">
        <v>117</v>
      </c>
      <c r="E89" s="31"/>
      <c r="F89" s="39">
        <v>55.096413130510001</v>
      </c>
      <c r="G89" s="21"/>
      <c r="H89" s="2"/>
      <c r="I89" s="2"/>
    </row>
    <row r="90" spans="1:9" x14ac:dyDescent="0.35">
      <c r="A90" s="19"/>
      <c r="B90" s="30" t="s">
        <v>118</v>
      </c>
      <c r="C90" s="21"/>
      <c r="D90" s="21"/>
      <c r="E90" s="21"/>
      <c r="F90" s="40">
        <f>F89</f>
        <v>55.096413130510001</v>
      </c>
      <c r="G90" s="21"/>
      <c r="H90" s="2"/>
      <c r="I90" s="2"/>
    </row>
    <row r="92" spans="1:9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</row>
    <row r="93" spans="1:9" s="1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</row>
    <row r="94" spans="1:9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</row>
    <row r="95" spans="1:9" ht="15" customHeight="1" x14ac:dyDescent="0.35">
      <c r="A95" s="3"/>
      <c r="B95" s="130"/>
      <c r="C95" s="131"/>
      <c r="D95" s="131"/>
      <c r="E95" s="131"/>
      <c r="F95" s="131"/>
      <c r="G95" s="132"/>
    </row>
    <row r="96" spans="1:9" ht="15" customHeight="1" thickBot="1" x14ac:dyDescent="0.4">
      <c r="A96" s="3"/>
      <c r="B96" s="133"/>
      <c r="C96" s="134"/>
      <c r="D96" s="134"/>
      <c r="E96" s="134"/>
      <c r="F96" s="134"/>
      <c r="G96" s="135"/>
    </row>
    <row r="97" spans="1:9" x14ac:dyDescent="0.35">
      <c r="A97" s="3"/>
    </row>
    <row r="98" spans="1:9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</row>
    <row r="99" spans="1:9" s="1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</row>
    <row r="100" spans="1:9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</row>
    <row r="101" spans="1:9" ht="15" customHeight="1" x14ac:dyDescent="0.35">
      <c r="A101" s="3"/>
      <c r="B101" s="130"/>
      <c r="C101" s="131"/>
      <c r="D101" s="131"/>
      <c r="E101" s="131"/>
      <c r="F101" s="131"/>
      <c r="G101" s="132"/>
    </row>
    <row r="102" spans="1:9" ht="15" customHeight="1" x14ac:dyDescent="0.35">
      <c r="A102" s="3"/>
      <c r="B102" s="130"/>
      <c r="C102" s="131"/>
      <c r="D102" s="131"/>
      <c r="E102" s="131"/>
      <c r="F102" s="131"/>
      <c r="G102" s="132"/>
    </row>
    <row r="103" spans="1:9" x14ac:dyDescent="0.35">
      <c r="A103" s="3"/>
      <c r="B103" s="130"/>
      <c r="C103" s="131"/>
      <c r="D103" s="131"/>
      <c r="E103" s="131"/>
      <c r="F103" s="131"/>
      <c r="G103" s="132"/>
    </row>
    <row r="104" spans="1:9" x14ac:dyDescent="0.35">
      <c r="A104" s="3"/>
      <c r="B104" s="130"/>
      <c r="C104" s="131"/>
      <c r="D104" s="131"/>
      <c r="E104" s="131"/>
      <c r="F104" s="131"/>
      <c r="G104" s="132"/>
    </row>
    <row r="105" spans="1:9" x14ac:dyDescent="0.35">
      <c r="A105" s="3"/>
      <c r="B105" s="130"/>
      <c r="C105" s="131"/>
      <c r="D105" s="131"/>
      <c r="E105" s="131"/>
      <c r="F105" s="131"/>
      <c r="G105" s="132"/>
    </row>
    <row r="106" spans="1:9" x14ac:dyDescent="0.35">
      <c r="A106" s="3"/>
      <c r="B106" s="130"/>
      <c r="C106" s="131"/>
      <c r="D106" s="131"/>
      <c r="E106" s="131"/>
      <c r="F106" s="131"/>
      <c r="G106" s="132"/>
    </row>
    <row r="107" spans="1:9" x14ac:dyDescent="0.35">
      <c r="A107" s="3"/>
      <c r="B107" s="130"/>
      <c r="C107" s="131"/>
      <c r="D107" s="131"/>
      <c r="E107" s="131"/>
      <c r="F107" s="131"/>
      <c r="G107" s="132"/>
    </row>
    <row r="108" spans="1:9" x14ac:dyDescent="0.35">
      <c r="A108" s="3"/>
      <c r="B108" s="130"/>
      <c r="C108" s="131"/>
      <c r="D108" s="131"/>
      <c r="E108" s="131"/>
      <c r="F108" s="131"/>
      <c r="G108" s="132"/>
    </row>
    <row r="109" spans="1:9" x14ac:dyDescent="0.35">
      <c r="A109" s="3"/>
      <c r="B109" s="130"/>
      <c r="C109" s="131"/>
      <c r="D109" s="131"/>
      <c r="E109" s="131"/>
      <c r="F109" s="131"/>
      <c r="G109" s="132"/>
    </row>
    <row r="110" spans="1:9" x14ac:dyDescent="0.35">
      <c r="A110" s="3"/>
      <c r="B110" s="130"/>
      <c r="C110" s="131"/>
      <c r="D110" s="131"/>
      <c r="E110" s="131"/>
      <c r="F110" s="131"/>
      <c r="G110" s="132"/>
    </row>
    <row r="111" spans="1:9" x14ac:dyDescent="0.35">
      <c r="A111" s="3"/>
      <c r="B111" s="130"/>
      <c r="C111" s="131"/>
      <c r="D111" s="131"/>
      <c r="E111" s="131"/>
      <c r="F111" s="131"/>
      <c r="G111" s="132"/>
    </row>
    <row r="112" spans="1:9" x14ac:dyDescent="0.35">
      <c r="A112" s="3"/>
      <c r="B112" s="130"/>
      <c r="C112" s="131"/>
      <c r="D112" s="131"/>
      <c r="E112" s="131"/>
      <c r="F112" s="131"/>
      <c r="G112" s="132"/>
    </row>
    <row r="113" spans="1:7" ht="16" thickBot="1" x14ac:dyDescent="0.4">
      <c r="A113" s="3"/>
      <c r="B113" s="133"/>
      <c r="C113" s="134"/>
      <c r="D113" s="134"/>
      <c r="E113" s="134"/>
      <c r="F113" s="134"/>
      <c r="G113" s="135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45" fitToHeight="10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zoomScale="42" zoomScaleNormal="42" workbookViewId="0">
      <selection activeCell="C20" sqref="C20:D20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199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10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34.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200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18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/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1" t="s">
        <v>201</v>
      </c>
      <c r="D17" s="111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202</v>
      </c>
      <c r="D18" s="117"/>
      <c r="E18" s="1"/>
      <c r="F18" s="2"/>
      <c r="G18" s="3"/>
    </row>
    <row r="19" spans="1:7" ht="31" customHeight="1" x14ac:dyDescent="0.35">
      <c r="A19" s="5">
        <v>13</v>
      </c>
      <c r="B19" s="9" t="s">
        <v>25</v>
      </c>
      <c r="C19" s="111" t="s">
        <v>201</v>
      </c>
      <c r="D19" s="111"/>
      <c r="E19" s="1"/>
      <c r="F19" s="2"/>
      <c r="G19" s="3"/>
    </row>
    <row r="20" spans="1:7" ht="87.75" customHeight="1" x14ac:dyDescent="0.35">
      <c r="A20" s="5">
        <v>14</v>
      </c>
      <c r="B20" s="9" t="s">
        <v>178</v>
      </c>
      <c r="C20" s="111" t="s">
        <v>203</v>
      </c>
      <c r="D20" s="111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7" t="s">
        <v>154</v>
      </c>
      <c r="D24" s="117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г. Ханты-Мансийска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>
        <f>C16</f>
        <v>0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 t="s">
        <v>202</v>
      </c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31" x14ac:dyDescent="0.35">
      <c r="A45" s="119"/>
      <c r="B45" s="9" t="str">
        <f>C31</f>
        <v>Обеспечение услугой качественного, бесперебойного электроснабжения потребителей г. Ханты-Мансийска</v>
      </c>
      <c r="C45" s="111" t="str">
        <f>C18</f>
        <v>Техническое состояние объекта не позволяет осуществить присоединение новых мощностей энергопринимающих устройств потребителей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/>
      <c r="C59" s="44"/>
      <c r="D59" s="124"/>
      <c r="E59" s="124"/>
      <c r="F59" s="2"/>
      <c r="G59" s="2"/>
      <c r="H59" s="3"/>
    </row>
    <row r="60" spans="1:8" ht="15.5" x14ac:dyDescent="0.35">
      <c r="A60" s="24"/>
      <c r="B60" s="26"/>
      <c r="C60" s="57"/>
      <c r="D60" s="124"/>
      <c r="E60" s="124"/>
      <c r="F60" s="2"/>
      <c r="G60" s="2"/>
      <c r="H60" s="3"/>
    </row>
    <row r="61" spans="1:8" ht="15.5" x14ac:dyDescent="0.35">
      <c r="A61" s="24"/>
      <c r="B61" s="26"/>
      <c r="C61" s="31"/>
      <c r="D61" s="124"/>
      <c r="E61" s="124"/>
      <c r="F61" s="2"/>
      <c r="G61" s="2"/>
      <c r="H61" s="3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ЗРУ-10 кВ ПС 110/10 кВ "Западная"
в г. Ханты-Мансийск. 3 этап</v>
      </c>
      <c r="C82" s="29" t="s">
        <v>204</v>
      </c>
      <c r="D82" s="31" t="s">
        <v>101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46" t="s">
        <v>106</v>
      </c>
      <c r="D87" s="36" t="s">
        <v>107</v>
      </c>
      <c r="E87" s="46" t="s">
        <v>108</v>
      </c>
      <c r="F87" s="36" t="s">
        <v>109</v>
      </c>
      <c r="G87" s="37" t="s">
        <v>110</v>
      </c>
      <c r="H87" s="2"/>
      <c r="I87" s="2"/>
      <c r="J87" s="3"/>
    </row>
    <row r="88" spans="1:10" ht="90" x14ac:dyDescent="0.35">
      <c r="A88" s="24"/>
      <c r="B88" s="25" t="s">
        <v>111</v>
      </c>
      <c r="C88" s="25" t="s">
        <v>112</v>
      </c>
      <c r="D88" s="25" t="s">
        <v>113</v>
      </c>
      <c r="E88" s="25" t="s">
        <v>114</v>
      </c>
      <c r="F88" s="25" t="s">
        <v>115</v>
      </c>
      <c r="G88" s="13" t="s">
        <v>116</v>
      </c>
      <c r="H88" s="2"/>
      <c r="I88" s="2"/>
      <c r="J88" s="3"/>
    </row>
    <row r="89" spans="1:10" ht="31" x14ac:dyDescent="0.35">
      <c r="A89" s="24"/>
      <c r="B89" s="26" t="str">
        <f>B82</f>
        <v>ЗРУ-10 кВ ПС 110/10 кВ "Западная"
в г. Ханты-Мансийск. 3 этап</v>
      </c>
      <c r="C89" s="26">
        <f>C16</f>
        <v>0</v>
      </c>
      <c r="D89" s="29" t="s">
        <v>117</v>
      </c>
      <c r="E89" s="29"/>
      <c r="F89" s="39">
        <v>6.5802023600000004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7">
        <f>F89</f>
        <v>6.5802023600000004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7" zoomScale="58" zoomScaleNormal="58" workbookViewId="0">
      <selection activeCell="C20" sqref="C20:D20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205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11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32.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14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18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/>
      <c r="D16" s="111"/>
      <c r="E16" s="1"/>
      <c r="F16" s="2"/>
      <c r="G16" s="3"/>
    </row>
    <row r="17" spans="1:7" s="56" customFormat="1" ht="46.5" x14ac:dyDescent="0.35">
      <c r="A17" s="61">
        <v>11</v>
      </c>
      <c r="B17" s="62" t="s">
        <v>173</v>
      </c>
      <c r="C17" s="117" t="s">
        <v>206</v>
      </c>
      <c r="D17" s="117"/>
      <c r="E17" s="63"/>
      <c r="F17" s="15"/>
      <c r="G17" s="16"/>
    </row>
    <row r="18" spans="1:7" s="56" customFormat="1" ht="28.5" x14ac:dyDescent="0.35">
      <c r="A18" s="61">
        <v>12</v>
      </c>
      <c r="B18" s="62" t="s">
        <v>175</v>
      </c>
      <c r="C18" s="117"/>
      <c r="D18" s="117"/>
      <c r="E18" s="63"/>
      <c r="F18" s="15"/>
      <c r="G18" s="16"/>
    </row>
    <row r="19" spans="1:7" s="56" customFormat="1" ht="31" customHeight="1" x14ac:dyDescent="0.35">
      <c r="A19" s="61">
        <v>13</v>
      </c>
      <c r="B19" s="62" t="s">
        <v>25</v>
      </c>
      <c r="C19" s="117" t="s">
        <v>206</v>
      </c>
      <c r="D19" s="117"/>
      <c r="E19" s="63"/>
      <c r="F19" s="15"/>
      <c r="G19" s="16"/>
    </row>
    <row r="20" spans="1:7" ht="76.5" customHeight="1" x14ac:dyDescent="0.35">
      <c r="A20" s="5">
        <v>14</v>
      </c>
      <c r="B20" s="9" t="s">
        <v>178</v>
      </c>
      <c r="C20" s="111" t="s">
        <v>207</v>
      </c>
      <c r="D20" s="111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7"/>
      <c r="D24" s="117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качественного управления и контроля над рабочими процессами на объектах ПС 35-220 кВ в ХМАО-Югре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>
        <f>C16</f>
        <v>0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/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 t="s">
        <v>208</v>
      </c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46.5" x14ac:dyDescent="0.35">
      <c r="A45" s="119"/>
      <c r="B45" s="9" t="str">
        <f>C31</f>
        <v>Обеспечение качественного управления и контроля над рабочими процессами на объектах ПС 35-220 кВ в ХМАО-Югре</v>
      </c>
      <c r="C45" s="111" t="str">
        <f>C20</f>
        <v>Проект предполагает организацию и внедрение комплексной телемеханической системы, предназначенной для управления объектами и контроля за их состоянием на расстоянии, предусматривающая возможность телерегулирования, на  подстанциях и диспетчерских щитах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/>
      <c r="C59" s="44"/>
      <c r="D59" s="124"/>
      <c r="E59" s="124"/>
      <c r="F59" s="2"/>
      <c r="G59" s="2"/>
      <c r="H59" s="3"/>
    </row>
    <row r="60" spans="1:8" ht="15.5" x14ac:dyDescent="0.35">
      <c r="A60" s="24"/>
      <c r="B60" s="26"/>
      <c r="C60" s="57"/>
      <c r="D60" s="124"/>
      <c r="E60" s="124"/>
      <c r="F60" s="2"/>
      <c r="G60" s="2"/>
      <c r="H60" s="3"/>
    </row>
    <row r="61" spans="1:8" ht="15.5" x14ac:dyDescent="0.35">
      <c r="A61" s="24"/>
      <c r="B61" s="26"/>
      <c r="C61" s="31"/>
      <c r="D61" s="124"/>
      <c r="E61" s="124"/>
      <c r="F61" s="2"/>
      <c r="G61" s="2"/>
      <c r="H61" s="3"/>
    </row>
    <row r="62" spans="1:8" x14ac:dyDescent="0.35">
      <c r="A62" s="60"/>
      <c r="B62" s="56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Организация ТИ и ТС телеуправлением и средствами технологической связи на ПС 35-220 кВ</v>
      </c>
      <c r="C82" s="29" t="s">
        <v>209</v>
      </c>
      <c r="D82" s="31" t="s">
        <v>190</v>
      </c>
      <c r="E82" s="31" t="s">
        <v>102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24"/>
      <c r="B88" s="25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31" x14ac:dyDescent="0.35">
      <c r="A89" s="19"/>
      <c r="B89" s="30" t="str">
        <f>B82</f>
        <v>Организация ТИ и ТС телеуправлением и средствами технологической связи на ПС 35-220 кВ</v>
      </c>
      <c r="C89" s="30">
        <f>C16</f>
        <v>0</v>
      </c>
      <c r="D89" s="29" t="s">
        <v>117</v>
      </c>
      <c r="E89" s="31"/>
      <c r="F89" s="39">
        <v>61.854162799999997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61.854162799999997</v>
      </c>
      <c r="G90" s="21"/>
      <c r="H90" s="2"/>
      <c r="I90" s="2"/>
      <c r="J90" s="3"/>
    </row>
    <row r="91" spans="1:10" x14ac:dyDescent="0.35">
      <c r="F91" s="64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52" zoomScale="53" zoomScaleNormal="53" workbookViewId="0">
      <selection activeCell="C66" sqref="C66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211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12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46.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212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214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215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216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215</v>
      </c>
      <c r="D19" s="111"/>
      <c r="E19" s="1"/>
      <c r="F19" s="2"/>
      <c r="G19" s="3"/>
    </row>
    <row r="20" spans="1:7" ht="87.75" customHeight="1" x14ac:dyDescent="0.35">
      <c r="A20" s="5">
        <v>14</v>
      </c>
      <c r="B20" s="9" t="s">
        <v>178</v>
      </c>
      <c r="C20" s="111" t="s">
        <v>217</v>
      </c>
      <c r="D20" s="111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218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219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в г.Белоярском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мощность - 3,78 МВА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C31</f>
        <v>Обеспечение услугой качественного, бесперебойного электроснабжения потребителей в г.Белоярском</v>
      </c>
      <c r="C45" s="111" t="str">
        <f>C18</f>
        <v>Износ оборудования (Акты комплексной качественной оценки технического состояния линии электропередачи от 11.06.2015 г.)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23" t="s">
        <v>72</v>
      </c>
      <c r="D57" s="23" t="s">
        <v>73</v>
      </c>
      <c r="E57" s="23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25" t="s">
        <v>75</v>
      </c>
      <c r="D58" s="137" t="s">
        <v>76</v>
      </c>
      <c r="E58" s="137"/>
      <c r="F58" s="2"/>
      <c r="G58" s="2"/>
      <c r="H58" s="3"/>
    </row>
    <row r="59" spans="1:8" ht="15.5" x14ac:dyDescent="0.35">
      <c r="A59" s="24"/>
      <c r="B59" s="26" t="s">
        <v>220</v>
      </c>
      <c r="C59" s="39">
        <v>1.9259548832604025</v>
      </c>
      <c r="D59" s="138"/>
      <c r="E59" s="138"/>
      <c r="F59" s="2"/>
      <c r="G59" s="2"/>
      <c r="H59" s="3"/>
    </row>
    <row r="60" spans="1:8" ht="15.5" x14ac:dyDescent="0.35">
      <c r="A60" s="24"/>
      <c r="B60" s="26" t="s">
        <v>221</v>
      </c>
      <c r="C60" s="65">
        <v>2.4152216099945649</v>
      </c>
      <c r="D60" s="138"/>
      <c r="E60" s="138"/>
      <c r="F60" s="2"/>
      <c r="G60" s="2"/>
      <c r="H60" s="3"/>
    </row>
    <row r="61" spans="1:8" ht="15.5" x14ac:dyDescent="0.35">
      <c r="A61" s="24"/>
      <c r="B61" s="26" t="s">
        <v>222</v>
      </c>
      <c r="C61" s="39">
        <v>70843808.597681835</v>
      </c>
      <c r="D61" s="138"/>
      <c r="E61" s="138"/>
      <c r="F61" s="2"/>
      <c r="G61" s="2"/>
      <c r="H61" s="3"/>
    </row>
    <row r="62" spans="1:8" ht="15.5" x14ac:dyDescent="0.35">
      <c r="A62" s="60"/>
      <c r="B62" s="66" t="s">
        <v>223</v>
      </c>
      <c r="C62" s="67" t="s">
        <v>224</v>
      </c>
      <c r="D62" s="151"/>
      <c r="E62" s="152"/>
    </row>
    <row r="63" spans="1:8" ht="15.5" x14ac:dyDescent="0.35">
      <c r="A63" s="14"/>
      <c r="B63" s="139" t="s">
        <v>77</v>
      </c>
      <c r="C63" s="139"/>
      <c r="D63" s="139"/>
      <c r="E63" s="139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КТП-10/0,4 кВ (3 шт.) в г. Белоярский Белоярского района</v>
      </c>
      <c r="C82" s="29" t="s">
        <v>225</v>
      </c>
      <c r="D82" s="31" t="s">
        <v>139</v>
      </c>
      <c r="E82" s="31" t="s">
        <v>102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46" t="s">
        <v>106</v>
      </c>
      <c r="D87" s="36" t="s">
        <v>107</v>
      </c>
      <c r="E87" s="46" t="s">
        <v>108</v>
      </c>
      <c r="F87" s="36" t="s">
        <v>109</v>
      </c>
      <c r="G87" s="37" t="s">
        <v>110</v>
      </c>
      <c r="H87" s="2"/>
      <c r="I87" s="2"/>
      <c r="J87" s="3"/>
    </row>
    <row r="88" spans="1:10" ht="90" x14ac:dyDescent="0.35">
      <c r="A88" s="24"/>
      <c r="B88" s="25" t="s">
        <v>111</v>
      </c>
      <c r="C88" s="25" t="s">
        <v>112</v>
      </c>
      <c r="D88" s="25" t="s">
        <v>113</v>
      </c>
      <c r="E88" s="25" t="s">
        <v>114</v>
      </c>
      <c r="F88" s="25" t="s">
        <v>115</v>
      </c>
      <c r="G88" s="13" t="s">
        <v>116</v>
      </c>
      <c r="H88" s="2"/>
      <c r="I88" s="2"/>
      <c r="J88" s="3"/>
    </row>
    <row r="89" spans="1:10" ht="15.5" x14ac:dyDescent="0.35">
      <c r="A89" s="24"/>
      <c r="B89" s="26" t="str">
        <f>B82</f>
        <v>КТП-10/0,4 кВ (3 шт.) в г. Белоярский Белоярского района</v>
      </c>
      <c r="C89" s="26" t="str">
        <f>C16</f>
        <v>Вводимая мощность - 3,78 МВА</v>
      </c>
      <c r="D89" s="29" t="s">
        <v>117</v>
      </c>
      <c r="E89" s="29"/>
      <c r="F89" s="39">
        <v>30.003336019999999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7">
        <f>F89</f>
        <v>30.003336019999999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55" zoomScale="60" zoomScaleNormal="60" workbookViewId="0">
      <selection activeCell="C66" sqref="C66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226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13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35.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212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227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215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228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229</v>
      </c>
      <c r="D19" s="111"/>
      <c r="E19" s="1"/>
      <c r="F19" s="2"/>
      <c r="G19" s="3"/>
    </row>
    <row r="20" spans="1:7" ht="174.5" customHeight="1" x14ac:dyDescent="0.35">
      <c r="A20" s="5">
        <v>14</v>
      </c>
      <c r="B20" s="9" t="s">
        <v>178</v>
      </c>
      <c r="C20" s="149" t="s">
        <v>230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231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5" t="s">
        <v>33</v>
      </c>
      <c r="D25" s="116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в г.Белоярском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мощность - 3,2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6,507 км, в том числе КЛ 10- 4,364 км; КЛ 0,4 - 2,143;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31" x14ac:dyDescent="0.35">
      <c r="A45" s="119"/>
      <c r="B45" s="9" t="str">
        <f>C31</f>
        <v>Обеспечение услугой качественного, бесперебойного электроснабжения потребителей в г.Белоярском</v>
      </c>
      <c r="C45" s="111" t="str">
        <f>C18</f>
        <v>Износ оборудования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44">
        <v>3.2115525428181892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68">
        <v>4.567893720293756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69">
        <v>50380045.12004149</v>
      </c>
      <c r="D61" s="124"/>
      <c r="E61" s="124"/>
      <c r="F61" s="2"/>
      <c r="G61" s="2"/>
      <c r="H61" s="3"/>
    </row>
    <row r="62" spans="1:8" s="2" customFormat="1" ht="15.5" x14ac:dyDescent="0.35">
      <c r="A62" s="63"/>
      <c r="B62" s="66" t="s">
        <v>223</v>
      </c>
      <c r="C62" s="70" t="s">
        <v>224</v>
      </c>
      <c r="D62" s="153"/>
      <c r="E62" s="154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62.15" customHeight="1" x14ac:dyDescent="0.35">
      <c r="A82" s="19"/>
      <c r="B82" s="30" t="str">
        <f>C4</f>
        <v>РП-6 кВ со встроенной ТП-6/0,4 кВ,  КТП-10/0,4 кВ,  ЛЭП-10 кВ, ЛЭП-6 кВ, ЛЭП-0,4 кВ 
в г. Белоярский
КТП 10/0,4 кВ с сетями электроснабжения 10-0,4 кВ в границах ул. Центральная, ул. Южная, ул. Сухарева.
1 этап строительства</v>
      </c>
      <c r="C82" s="29" t="s">
        <v>225</v>
      </c>
      <c r="D82" s="31" t="s">
        <v>101</v>
      </c>
      <c r="E82" s="31" t="s">
        <v>191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24"/>
      <c r="B88" s="25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19"/>
      <c r="B89" s="30" t="str">
        <f>B82</f>
        <v>РП-6 кВ со встроенной ТП-6/0,4 кВ,  КТП-10/0,4 кВ,  ЛЭП-10 кВ, ЛЭП-6 кВ, ЛЭП-0,4 кВ 
в г. Белоярский
КТП 10/0,4 кВ с сетями электроснабжения 10-0,4 кВ в границах ул. Центральная, ул. Южная, ул. Сухарева.
1 этап строительства</v>
      </c>
      <c r="C89" s="30" t="str">
        <f>C16</f>
        <v>Вводимая мощность - 3,2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6,507 км, в том числе КЛ 10- 4,364 км; КЛ 0,4 - 2,143;</v>
      </c>
      <c r="D89" s="29" t="s">
        <v>117</v>
      </c>
      <c r="E89" s="31"/>
      <c r="F89" s="39">
        <v>55.907464159999996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55.907464159999996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13" zoomScale="60" zoomScaleNormal="60" workbookViewId="0">
      <selection activeCell="C66" sqref="C66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232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14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39.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212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233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215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228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215</v>
      </c>
      <c r="D19" s="111"/>
      <c r="E19" s="1"/>
      <c r="F19" s="2"/>
      <c r="G19" s="3"/>
    </row>
    <row r="20" spans="1:7" ht="174.5" customHeight="1" x14ac:dyDescent="0.35">
      <c r="A20" s="5">
        <v>14</v>
      </c>
      <c r="B20" s="9" t="s">
        <v>178</v>
      </c>
      <c r="C20" s="117" t="s">
        <v>573</v>
      </c>
      <c r="D20" s="117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234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в г.Белоярском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мощность - 0,5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4,59 км, в том числе КЛ 6 - 4,36 км; ЛЭП 0,4 - 0,23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31" x14ac:dyDescent="0.35">
      <c r="A45" s="119"/>
      <c r="B45" s="9" t="str">
        <f>C31</f>
        <v>Обеспечение услугой качественного, бесперебойного электроснабжения потребителей в г.Белоярском</v>
      </c>
      <c r="C45" s="111" t="str">
        <f>C18</f>
        <v>Износ оборудования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44">
        <v>21.253156669816185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45" t="s">
        <v>235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69">
        <v>-51617905.933079757</v>
      </c>
      <c r="D61" s="124"/>
      <c r="E61" s="124"/>
      <c r="F61" s="2"/>
      <c r="G61" s="2"/>
      <c r="H61" s="3"/>
    </row>
    <row r="62" spans="1:8" ht="15.5" x14ac:dyDescent="0.35">
      <c r="B62" s="71" t="s">
        <v>223</v>
      </c>
      <c r="C62" s="70" t="s">
        <v>236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РП-6 кВ со встроенной ТП-6/0,4 кВ,  КТП-10/0,4 кВ,  ЛЭП-10 кВ, ЛЭП-6 кВ, ЛЭП-0,4 кВ 
в г. Белоярский
РП-6 кВ  со встроенной ТП-6/0,4 кВ, сети электроснабжения 6-0,4 кВ на территории промышленной зоны г. Белоярский. 
2 этап строительства</v>
      </c>
      <c r="C82" s="29" t="s">
        <v>225</v>
      </c>
      <c r="D82" s="31" t="s">
        <v>101</v>
      </c>
      <c r="E82" s="31" t="s">
        <v>102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24"/>
      <c r="B88" s="25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98.5" customHeight="1" x14ac:dyDescent="0.35">
      <c r="A89" s="19"/>
      <c r="B89" s="30" t="str">
        <f>B82</f>
        <v>РП-6 кВ со встроенной ТП-6/0,4 кВ,  КТП-10/0,4 кВ,  ЛЭП-10 кВ, ЛЭП-6 кВ, ЛЭП-0,4 кВ 
в г. Белоярский
РП-6 кВ  со встроенной ТП-6/0,4 кВ, сети электроснабжения 6-0,4 кВ на территории промышленной зоны г. Белоярский. 
2 этап строительства</v>
      </c>
      <c r="C89" s="30" t="str">
        <f>C16</f>
        <v>Вводимая мощность - 0,5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4,59 км, в том числе КЛ 6 - 4,36 км; ЛЭП 0,4 - 0,23</v>
      </c>
      <c r="D89" s="29" t="s">
        <v>117</v>
      </c>
      <c r="E89" s="31"/>
      <c r="F89" s="39">
        <v>55.016663080000001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55.016663080000001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13" zoomScale="64" zoomScaleNormal="64" workbookViewId="0">
      <selection activeCell="C66" sqref="C66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237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15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54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238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239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215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228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215</v>
      </c>
      <c r="D19" s="111"/>
      <c r="E19" s="1"/>
      <c r="F19" s="2"/>
      <c r="G19" s="3"/>
    </row>
    <row r="20" spans="1:7" ht="208" customHeight="1" x14ac:dyDescent="0.35">
      <c r="A20" s="5">
        <v>14</v>
      </c>
      <c r="B20" s="9" t="s">
        <v>178</v>
      </c>
      <c r="C20" s="149" t="s">
        <v>240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241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219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в г.Белоярском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мощность - 2,13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1,65 км, в том числе ВЛЗ 10 - 1,10 км; КЛ 10 - 0,55 км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31" x14ac:dyDescent="0.35">
      <c r="A45" s="119"/>
      <c r="B45" s="9" t="str">
        <f>C31</f>
        <v>Обеспечение услугой качественного, бесперебойного электроснабжения потребителей в г.Белоярском</v>
      </c>
      <c r="C45" s="111" t="str">
        <f>C18</f>
        <v>Износ оборудования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44">
        <v>1.2431354334720344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72">
        <v>1.4800940065033039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69">
        <v>71024747.335785642</v>
      </c>
      <c r="D61" s="124"/>
      <c r="E61" s="124"/>
      <c r="F61" s="2"/>
      <c r="G61" s="2"/>
      <c r="H61" s="3"/>
    </row>
    <row r="62" spans="1:8" ht="15.5" x14ac:dyDescent="0.35">
      <c r="A62" s="60"/>
      <c r="B62" s="66" t="s">
        <v>223</v>
      </c>
      <c r="C62" s="70" t="s">
        <v>224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КТП-10/0,4 кВ, ЛЭП-10 кВ 
в с. Полноват Белоярского района</v>
      </c>
      <c r="C82" s="29" t="s">
        <v>242</v>
      </c>
      <c r="D82" s="31" t="s">
        <v>139</v>
      </c>
      <c r="E82" s="31" t="s">
        <v>191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46" t="s">
        <v>106</v>
      </c>
      <c r="D87" s="36" t="s">
        <v>107</v>
      </c>
      <c r="E87" s="46" t="s">
        <v>108</v>
      </c>
      <c r="F87" s="36" t="s">
        <v>109</v>
      </c>
      <c r="G87" s="37" t="s">
        <v>110</v>
      </c>
      <c r="H87" s="2"/>
      <c r="I87" s="2"/>
      <c r="J87" s="3"/>
    </row>
    <row r="88" spans="1:10" ht="90" x14ac:dyDescent="0.35">
      <c r="A88" s="24"/>
      <c r="B88" s="25" t="s">
        <v>111</v>
      </c>
      <c r="C88" s="25" t="s">
        <v>112</v>
      </c>
      <c r="D88" s="25" t="s">
        <v>113</v>
      </c>
      <c r="E88" s="25" t="s">
        <v>114</v>
      </c>
      <c r="F88" s="25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24"/>
      <c r="B89" s="26" t="str">
        <f>B82</f>
        <v>КТП-10/0,4 кВ, ЛЭП-10 кВ 
в с. Полноват Белоярского района</v>
      </c>
      <c r="C89" s="26" t="str">
        <f>C16</f>
        <v>Вводимая мощность - 2,13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1,65 км, в том числе ВЛЗ 10 - 1,10 км; КЛ 10 - 0,55 км</v>
      </c>
      <c r="D89" s="29" t="s">
        <v>117</v>
      </c>
      <c r="E89" s="29"/>
      <c r="F89" s="39">
        <v>16.320205829999999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7">
        <f>F89</f>
        <v>16.320205829999999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5" zoomScale="42" zoomScaleNormal="42" workbookViewId="0">
      <selection activeCell="C66" sqref="C66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243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16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49" t="s">
        <v>148</v>
      </c>
      <c r="D11" s="150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212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244</v>
      </c>
      <c r="D16" s="111"/>
      <c r="E16" s="1"/>
      <c r="F16" s="2"/>
      <c r="G16" s="3"/>
    </row>
    <row r="17" spans="1:7" ht="64.5" customHeight="1" x14ac:dyDescent="0.35">
      <c r="A17" s="5">
        <v>11</v>
      </c>
      <c r="B17" s="9" t="s">
        <v>173</v>
      </c>
      <c r="C17" s="117" t="s">
        <v>245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246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247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49" t="s">
        <v>248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154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 t="s">
        <v>249</v>
      </c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">
        <v>250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11,75 км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251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7"/>
      <c r="D39" s="117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">
        <v>250</v>
      </c>
      <c r="C45" s="111" t="str">
        <f>C17</f>
        <v>Строительство сетей предполагает подключение 165 жилых дома с приусадебными участками (с ориентировочным объёмом ввода индивидуального жилья 8,64 тыс. кв. м.) в микрорайоне "Озёрная - 2" в г. Белоярский Белоярского района.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44" t="s">
        <v>235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72" t="s">
        <v>235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69">
        <v>-29681607.399290171</v>
      </c>
      <c r="D61" s="124"/>
      <c r="E61" s="124"/>
      <c r="F61" s="2"/>
      <c r="G61" s="2"/>
      <c r="H61" s="3"/>
    </row>
    <row r="62" spans="1:8" ht="15.5" x14ac:dyDescent="0.35">
      <c r="A62" s="60"/>
      <c r="B62" s="66" t="s">
        <v>223</v>
      </c>
      <c r="C62" s="70" t="s">
        <v>236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20" t="str">
        <f>C4</f>
        <v>ЛЭП 10-0,4 кВ для электроснабжения микрорайона "Озерный-2" в г. Белоярский  Белоярского района -1 этап</v>
      </c>
      <c r="C82" s="48" t="s">
        <v>158</v>
      </c>
      <c r="D82" s="31" t="s">
        <v>102</v>
      </c>
      <c r="E82" s="31" t="s">
        <v>252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46" t="s">
        <v>106</v>
      </c>
      <c r="D87" s="36" t="s">
        <v>107</v>
      </c>
      <c r="E87" s="46" t="s">
        <v>108</v>
      </c>
      <c r="F87" s="36" t="s">
        <v>109</v>
      </c>
      <c r="G87" s="37" t="s">
        <v>110</v>
      </c>
      <c r="H87" s="2"/>
      <c r="I87" s="2"/>
      <c r="J87" s="3"/>
    </row>
    <row r="88" spans="1:10" ht="90" x14ac:dyDescent="0.35">
      <c r="A88" s="24"/>
      <c r="B88" s="25" t="s">
        <v>111</v>
      </c>
      <c r="C88" s="25" t="s">
        <v>112</v>
      </c>
      <c r="D88" s="25" t="s">
        <v>113</v>
      </c>
      <c r="E88" s="25" t="s">
        <v>114</v>
      </c>
      <c r="F88" s="25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24"/>
      <c r="B89" s="26" t="str">
        <f>B82</f>
        <v>ЛЭП 10-0,4 кВ для электроснабжения микрорайона "Озерный-2" в г. Белоярский  Белоярского района -1 этап</v>
      </c>
      <c r="C89" s="26" t="str">
        <f>C16</f>
        <v>Вводимая протяженность сетей – 11,75 км</v>
      </c>
      <c r="D89" s="29" t="s">
        <v>117</v>
      </c>
      <c r="E89" s="29"/>
      <c r="F89" s="39">
        <f>32.83116289/1.18</f>
        <v>27.823019398305089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7">
        <f>F89</f>
        <v>27.823019398305089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3" zoomScale="39" zoomScaleNormal="39" workbookViewId="0">
      <selection activeCell="I75" sqref="I75:I76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253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17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212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254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245</v>
      </c>
      <c r="D17" s="117"/>
      <c r="E17" s="1"/>
      <c r="F17" s="2"/>
      <c r="G17" s="3"/>
    </row>
    <row r="18" spans="1:7" ht="28.5" customHeight="1" x14ac:dyDescent="0.35">
      <c r="A18" s="5">
        <v>12</v>
      </c>
      <c r="B18" s="9" t="s">
        <v>175</v>
      </c>
      <c r="C18" s="117" t="s">
        <v>246</v>
      </c>
      <c r="D18" s="117"/>
      <c r="E18" s="1"/>
      <c r="F18" s="2"/>
      <c r="G18" s="3"/>
    </row>
    <row r="19" spans="1:7" ht="31" customHeight="1" x14ac:dyDescent="0.35">
      <c r="A19" s="5">
        <v>13</v>
      </c>
      <c r="B19" s="9" t="s">
        <v>25</v>
      </c>
      <c r="C19" s="111" t="s">
        <v>247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49" t="s">
        <v>255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154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 t="s">
        <v>249</v>
      </c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">
        <v>250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7,75 км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256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7"/>
      <c r="D39" s="117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C31</f>
        <v xml:space="preserve">Обеспечение надежным и бесперебойным электроснабжением территории застройки  </v>
      </c>
      <c r="C45" s="111" t="s">
        <v>245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44">
        <v>18.645001448439668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72" t="s">
        <v>235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69">
        <v>-14906843.777584098</v>
      </c>
      <c r="D61" s="124"/>
      <c r="E61" s="124"/>
      <c r="F61" s="2"/>
      <c r="G61" s="2"/>
      <c r="H61" s="3"/>
    </row>
    <row r="62" spans="1:8" ht="15.5" x14ac:dyDescent="0.35">
      <c r="A62" s="60"/>
      <c r="B62" s="66" t="s">
        <v>223</v>
      </c>
      <c r="C62" s="70" t="s">
        <v>236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 10-0,4 кВ для электроснабжения микрорайона "Озерный-2" в г. Белоярский  Белоярского района - 2 этап</v>
      </c>
      <c r="C82" s="48" t="s">
        <v>158</v>
      </c>
      <c r="D82" s="31" t="s">
        <v>252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46" t="s">
        <v>106</v>
      </c>
      <c r="D87" s="36" t="s">
        <v>107</v>
      </c>
      <c r="E87" s="46" t="s">
        <v>108</v>
      </c>
      <c r="F87" s="36" t="s">
        <v>109</v>
      </c>
      <c r="G87" s="37" t="s">
        <v>110</v>
      </c>
      <c r="H87" s="2"/>
      <c r="I87" s="2"/>
      <c r="J87" s="3"/>
    </row>
    <row r="88" spans="1:10" ht="90" x14ac:dyDescent="0.35">
      <c r="A88" s="24"/>
      <c r="B88" s="25" t="s">
        <v>111</v>
      </c>
      <c r="C88" s="25" t="s">
        <v>112</v>
      </c>
      <c r="D88" s="25" t="s">
        <v>113</v>
      </c>
      <c r="E88" s="25" t="s">
        <v>114</v>
      </c>
      <c r="F88" s="25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24"/>
      <c r="B89" s="26" t="str">
        <f>B82</f>
        <v>ЛЭП 10-0,4 кВ для электроснабжения микрорайона "Озерный-2" в г. Белоярский  Белоярского района - 2 этап</v>
      </c>
      <c r="C89" s="26" t="str">
        <f>C16</f>
        <v>Вводимая протяженность сетей – 7,75 км</v>
      </c>
      <c r="D89" s="29" t="s">
        <v>117</v>
      </c>
      <c r="E89" s="29"/>
      <c r="F89" s="39">
        <f>19.65639167/1.18</f>
        <v>16.657959042372884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7">
        <f>F89</f>
        <v>16.657959042372884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10" zoomScale="72" zoomScaleNormal="72" workbookViewId="0">
      <selection activeCell="I75" sqref="I75:I76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257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18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3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258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259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260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261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262</v>
      </c>
      <c r="D19" s="111"/>
      <c r="E19" s="1"/>
      <c r="F19" s="2"/>
      <c r="G19" s="3"/>
    </row>
    <row r="20" spans="1:7" ht="98" customHeight="1" x14ac:dyDescent="0.35">
      <c r="A20" s="5">
        <v>14</v>
      </c>
      <c r="B20" s="9" t="s">
        <v>178</v>
      </c>
      <c r="C20" s="149" t="s">
        <v>263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264</v>
      </c>
      <c r="D24" s="111"/>
      <c r="E24" s="11" t="s">
        <v>265</v>
      </c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 в пгт. Игрим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сетей14,40 км, из них: ВЛЗ 6 кВ - 9,52 км; КЛ 6 кВ- 0,48 км; ВЛИ 0,4 кВ - 4,1 км., КЛ 0,4 кВ- 0,3 км.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31" x14ac:dyDescent="0.35">
      <c r="A45" s="119"/>
      <c r="B45" s="9" t="str">
        <f>C31</f>
        <v>Обеспечение услугой качественного, бесперебойного электроснабжения потребителей  в пгт. Игрим</v>
      </c>
      <c r="C45" s="111" t="str">
        <f>C18</f>
        <v>Состояние сетей не обеспечивает возросшую потребность в электроэнергии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44">
        <v>8.1674655699560699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72" t="s">
        <v>235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69">
        <v>-72674850.00247483</v>
      </c>
      <c r="D61" s="124"/>
      <c r="E61" s="124"/>
      <c r="F61" s="2"/>
      <c r="G61" s="2"/>
      <c r="H61" s="3"/>
    </row>
    <row r="62" spans="1:8" ht="15.5" x14ac:dyDescent="0.35">
      <c r="A62" s="60"/>
      <c r="B62" s="66" t="s">
        <v>223</v>
      </c>
      <c r="C62" s="70" t="s">
        <v>236</v>
      </c>
      <c r="D62" s="156"/>
      <c r="E62" s="154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Сети электроснабжения 6-0,4 кВ 
в пгт. Игрим Березовского района</v>
      </c>
      <c r="C82" s="29" t="s">
        <v>266</v>
      </c>
      <c r="D82" s="31" t="s">
        <v>101</v>
      </c>
      <c r="E82" s="31" t="s">
        <v>102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19"/>
      <c r="B89" s="30" t="str">
        <f>B82</f>
        <v>Сети электроснабжения 6-0,4 кВ 
в пгт. Игрим Березовского района</v>
      </c>
      <c r="C89" s="30" t="str">
        <f>C16</f>
        <v>Вводимая протяженность сетей14,40 км, из них: ВЛЗ 6 кВ - 9,52 км; КЛ 6 кВ- 0,48 км; ВЛИ 0,4 кВ - 4,1 км., КЛ 0,4 кВ- 0,3 км.</v>
      </c>
      <c r="D89" s="29" t="s">
        <v>117</v>
      </c>
      <c r="E89" s="31"/>
      <c r="F89" s="39">
        <v>25.860231039999999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25.860231039999999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73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55" zoomScale="71" zoomScaleNormal="71" workbookViewId="0">
      <selection activeCell="I75" sqref="I75:I76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267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19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268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269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270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271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272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49" t="s">
        <v>273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181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Для обеспечения безаварийного электроснабжения населенного пункта требуется строительство дизельной генераторной установки в непосредственной близости от существующей РП  в качестве резервного источника электроэнергии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 xml:space="preserve">Вводимая мощность - 0,19 МВА                                                                                                                                                                                                                                                     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7"/>
      <c r="D39" s="117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C31</f>
        <v>Для обеспечения безаварийного электроснабжения населенного пункта требуется строительство дизельной генераторной установки в непосредственной близости от существующей РП  в качестве резервного источника электроэнергии</v>
      </c>
      <c r="C45" s="111" t="s">
        <v>274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/>
      <c r="C59" s="44"/>
      <c r="D59" s="124"/>
      <c r="E59" s="124"/>
      <c r="F59" s="2"/>
      <c r="G59" s="2"/>
      <c r="H59" s="3"/>
    </row>
    <row r="60" spans="1:8" ht="15.5" x14ac:dyDescent="0.35">
      <c r="A60" s="24"/>
      <c r="B60" s="26"/>
      <c r="C60" s="72"/>
      <c r="D60" s="124"/>
      <c r="E60" s="124"/>
      <c r="F60" s="2"/>
      <c r="G60" s="2"/>
      <c r="H60" s="3"/>
    </row>
    <row r="61" spans="1:8" ht="15.5" x14ac:dyDescent="0.35">
      <c r="A61" s="24"/>
      <c r="B61" s="26"/>
      <c r="C61" s="69"/>
      <c r="D61" s="124"/>
      <c r="E61" s="124"/>
      <c r="F61" s="2"/>
      <c r="G61" s="2"/>
      <c r="H61" s="3"/>
    </row>
    <row r="62" spans="1:8" ht="15.5" x14ac:dyDescent="0.35">
      <c r="A62" s="60"/>
      <c r="B62" s="66"/>
      <c r="C62" s="70"/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РДГ в п. Шайтанка Березовского района</v>
      </c>
      <c r="C82" s="48" t="s">
        <v>275</v>
      </c>
      <c r="D82" s="31" t="s">
        <v>191</v>
      </c>
      <c r="E82" s="31" t="s">
        <v>252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46" t="s">
        <v>106</v>
      </c>
      <c r="D87" s="36" t="s">
        <v>107</v>
      </c>
      <c r="E87" s="46" t="s">
        <v>108</v>
      </c>
      <c r="F87" s="36" t="s">
        <v>109</v>
      </c>
      <c r="G87" s="37" t="s">
        <v>110</v>
      </c>
      <c r="H87" s="2"/>
      <c r="I87" s="2"/>
      <c r="J87" s="3"/>
    </row>
    <row r="88" spans="1:10" ht="90" x14ac:dyDescent="0.35">
      <c r="A88" s="24"/>
      <c r="B88" s="25" t="s">
        <v>111</v>
      </c>
      <c r="C88" s="25" t="s">
        <v>112</v>
      </c>
      <c r="D88" s="25" t="s">
        <v>113</v>
      </c>
      <c r="E88" s="25" t="s">
        <v>114</v>
      </c>
      <c r="F88" s="25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24"/>
      <c r="B89" s="26" t="str">
        <f>B82</f>
        <v>РДГ в п. Шайтанка Березовского района</v>
      </c>
      <c r="C89" s="26" t="str">
        <f>C16</f>
        <v xml:space="preserve">Вводимая мощность - 0,19 МВА                                                                                                                                                                                                                                                     </v>
      </c>
      <c r="D89" s="29" t="s">
        <v>117</v>
      </c>
      <c r="E89" s="29"/>
      <c r="F89" s="39">
        <f>4.04617622/1.18</f>
        <v>3.4289628983050853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7">
        <f>F89</f>
        <v>3.4289628983050853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73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3"/>
  <sheetViews>
    <sheetView view="pageBreakPreview" topLeftCell="A85" zoomScale="80" zoomScaleNormal="70" zoomScaleSheetLayoutView="80" workbookViewId="0">
      <selection activeCell="C88" sqref="C88"/>
    </sheetView>
  </sheetViews>
  <sheetFormatPr defaultColWidth="9.1796875" defaultRowHeight="15.5" x14ac:dyDescent="0.35"/>
  <cols>
    <col min="1" max="1" width="16" style="43" customWidth="1"/>
    <col min="2" max="2" width="57.7265625" style="3" customWidth="1"/>
    <col min="3" max="3" width="43.1796875" style="3" customWidth="1"/>
    <col min="4" max="4" width="92.453125" style="3" customWidth="1"/>
    <col min="5" max="5" width="17.81640625" style="3" customWidth="1"/>
    <col min="6" max="7" width="29.26953125" style="3" customWidth="1"/>
    <col min="8" max="16384" width="9.1796875" style="3"/>
  </cols>
  <sheetData>
    <row r="2" spans="1:6" x14ac:dyDescent="0.35">
      <c r="A2" s="1"/>
      <c r="B2" s="112" t="s">
        <v>0</v>
      </c>
      <c r="C2" s="112"/>
      <c r="D2" s="112"/>
      <c r="E2" s="2"/>
      <c r="F2" s="2"/>
    </row>
    <row r="3" spans="1:6" ht="48" customHeight="1" x14ac:dyDescent="0.35">
      <c r="A3" s="4" t="s">
        <v>1</v>
      </c>
      <c r="B3" s="2"/>
      <c r="C3" s="2"/>
      <c r="D3" s="2"/>
      <c r="E3" s="2"/>
      <c r="F3" s="2"/>
    </row>
    <row r="4" spans="1:6" ht="30" customHeight="1" x14ac:dyDescent="0.35">
      <c r="A4" s="5">
        <v>1</v>
      </c>
      <c r="B4" s="6" t="s">
        <v>2</v>
      </c>
      <c r="C4" s="113" t="s">
        <v>121</v>
      </c>
      <c r="D4" s="114"/>
      <c r="E4" s="2"/>
      <c r="F4" s="2"/>
    </row>
    <row r="5" spans="1:6" x14ac:dyDescent="0.35">
      <c r="A5" s="5">
        <v>2</v>
      </c>
      <c r="B5" s="6" t="s">
        <v>4</v>
      </c>
      <c r="C5" s="7">
        <v>2</v>
      </c>
      <c r="D5" s="2"/>
      <c r="E5" s="2"/>
      <c r="F5" s="2"/>
    </row>
    <row r="6" spans="1:6" x14ac:dyDescent="0.35">
      <c r="A6" s="5">
        <v>3</v>
      </c>
      <c r="B6" s="6" t="s">
        <v>5</v>
      </c>
      <c r="C6" s="6" t="s">
        <v>6</v>
      </c>
      <c r="D6" s="2"/>
      <c r="E6" s="2"/>
      <c r="F6" s="2"/>
    </row>
    <row r="7" spans="1:6" x14ac:dyDescent="0.35">
      <c r="A7" s="1"/>
      <c r="B7" s="2"/>
      <c r="C7" s="2"/>
      <c r="D7" s="2"/>
      <c r="E7" s="2"/>
      <c r="F7" s="2"/>
    </row>
    <row r="8" spans="1:6" x14ac:dyDescent="0.35">
      <c r="A8" s="8"/>
      <c r="B8" s="112" t="s">
        <v>7</v>
      </c>
      <c r="C8" s="112"/>
      <c r="D8" s="112"/>
      <c r="E8" s="2"/>
      <c r="F8" s="2"/>
    </row>
    <row r="9" spans="1:6" x14ac:dyDescent="0.35">
      <c r="A9" s="1"/>
      <c r="B9" s="2"/>
      <c r="C9" s="2"/>
      <c r="D9" s="2"/>
      <c r="E9" s="2"/>
      <c r="F9" s="2"/>
    </row>
    <row r="10" spans="1:6" ht="46.5" x14ac:dyDescent="0.35">
      <c r="A10" s="5">
        <v>4</v>
      </c>
      <c r="B10" s="9" t="s">
        <v>8</v>
      </c>
      <c r="C10" s="111" t="s">
        <v>9</v>
      </c>
      <c r="D10" s="111"/>
      <c r="E10" s="2"/>
      <c r="F10" s="2"/>
    </row>
    <row r="11" spans="1:6" ht="33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</row>
    <row r="12" spans="1:6" ht="31" x14ac:dyDescent="0.35">
      <c r="A12" s="5">
        <v>6</v>
      </c>
      <c r="B12" s="9" t="s">
        <v>12</v>
      </c>
      <c r="C12" s="111" t="s">
        <v>9</v>
      </c>
      <c r="D12" s="111"/>
      <c r="E12" s="2"/>
      <c r="F12" s="2"/>
    </row>
    <row r="13" spans="1:6" x14ac:dyDescent="0.35">
      <c r="A13" s="5">
        <v>7</v>
      </c>
      <c r="B13" s="9" t="s">
        <v>13</v>
      </c>
      <c r="C13" s="111" t="s">
        <v>14</v>
      </c>
      <c r="D13" s="111"/>
      <c r="E13" s="2"/>
      <c r="F13" s="2"/>
    </row>
    <row r="14" spans="1:6" ht="31" x14ac:dyDescent="0.35">
      <c r="A14" s="5">
        <v>8</v>
      </c>
      <c r="B14" s="9" t="s">
        <v>15</v>
      </c>
      <c r="C14" s="111" t="s">
        <v>16</v>
      </c>
      <c r="D14" s="111"/>
      <c r="E14" s="2"/>
      <c r="F14" s="2"/>
    </row>
    <row r="15" spans="1:6" x14ac:dyDescent="0.35">
      <c r="A15" s="5">
        <v>9</v>
      </c>
      <c r="B15" s="9" t="s">
        <v>17</v>
      </c>
      <c r="C15" s="111" t="s">
        <v>18</v>
      </c>
      <c r="D15" s="111"/>
      <c r="E15" s="2"/>
      <c r="F15" s="2"/>
    </row>
    <row r="16" spans="1:6" ht="31" x14ac:dyDescent="0.35">
      <c r="A16" s="5">
        <v>10</v>
      </c>
      <c r="B16" s="9" t="s">
        <v>19</v>
      </c>
      <c r="C16" s="111" t="s">
        <v>122</v>
      </c>
      <c r="D16" s="111"/>
      <c r="E16" s="1"/>
      <c r="F16" s="2"/>
    </row>
    <row r="17" spans="1:6" ht="46.5" x14ac:dyDescent="0.35">
      <c r="A17" s="5">
        <v>11</v>
      </c>
      <c r="B17" s="9" t="s">
        <v>21</v>
      </c>
      <c r="C17" s="111" t="s">
        <v>123</v>
      </c>
      <c r="D17" s="111"/>
      <c r="E17" s="1"/>
      <c r="F17" s="2"/>
    </row>
    <row r="18" spans="1:6" ht="31" x14ac:dyDescent="0.35">
      <c r="A18" s="5">
        <v>12</v>
      </c>
      <c r="B18" s="9" t="s">
        <v>23</v>
      </c>
      <c r="C18" s="117" t="s">
        <v>24</v>
      </c>
      <c r="D18" s="117"/>
      <c r="E18" s="1"/>
      <c r="F18" s="2"/>
    </row>
    <row r="19" spans="1:6" ht="31" x14ac:dyDescent="0.35">
      <c r="A19" s="5">
        <v>13</v>
      </c>
      <c r="B19" s="9" t="s">
        <v>25</v>
      </c>
      <c r="C19" s="111" t="s">
        <v>26</v>
      </c>
      <c r="D19" s="111"/>
      <c r="E19" s="1"/>
      <c r="F19" s="2"/>
    </row>
    <row r="20" spans="1:6" ht="123.75" customHeight="1" x14ac:dyDescent="0.35">
      <c r="A20" s="5">
        <v>14</v>
      </c>
      <c r="B20" s="9" t="s">
        <v>27</v>
      </c>
      <c r="C20" s="111" t="s">
        <v>124</v>
      </c>
      <c r="D20" s="111"/>
      <c r="E20" s="11"/>
      <c r="F20" s="2"/>
    </row>
    <row r="22" spans="1:6" x14ac:dyDescent="0.35">
      <c r="A22" s="8"/>
      <c r="B22" s="112" t="s">
        <v>29</v>
      </c>
      <c r="C22" s="112"/>
      <c r="D22" s="112"/>
      <c r="E22" s="2"/>
      <c r="F22" s="2"/>
    </row>
    <row r="23" spans="1:6" x14ac:dyDescent="0.35">
      <c r="A23" s="1"/>
      <c r="B23" s="2"/>
      <c r="C23" s="2"/>
      <c r="D23" s="2"/>
      <c r="E23" s="2"/>
      <c r="F23" s="2"/>
    </row>
    <row r="24" spans="1:6" ht="46.5" x14ac:dyDescent="0.35">
      <c r="A24" s="5">
        <v>15</v>
      </c>
      <c r="B24" s="9" t="s">
        <v>30</v>
      </c>
      <c r="C24" s="111" t="s">
        <v>125</v>
      </c>
      <c r="D24" s="111"/>
      <c r="E24" s="11"/>
      <c r="F24" s="2"/>
    </row>
    <row r="25" spans="1:6" ht="46.5" x14ac:dyDescent="0.35">
      <c r="A25" s="5">
        <v>16</v>
      </c>
      <c r="B25" s="9" t="s">
        <v>32</v>
      </c>
      <c r="C25" s="111" t="s">
        <v>33</v>
      </c>
      <c r="D25" s="111"/>
      <c r="E25" s="2"/>
      <c r="F25" s="2"/>
    </row>
    <row r="26" spans="1:6" ht="62" x14ac:dyDescent="0.35">
      <c r="A26" s="5">
        <v>17</v>
      </c>
      <c r="B26" s="9" t="s">
        <v>34</v>
      </c>
      <c r="C26" s="111"/>
      <c r="D26" s="111"/>
      <c r="E26" s="2"/>
      <c r="F26" s="2"/>
    </row>
    <row r="27" spans="1:6" ht="29.25" customHeight="1" x14ac:dyDescent="0.35">
      <c r="A27" s="5">
        <v>18</v>
      </c>
      <c r="B27" s="9" t="s">
        <v>35</v>
      </c>
      <c r="C27" s="111" t="s">
        <v>36</v>
      </c>
      <c r="D27" s="111"/>
      <c r="E27" s="2"/>
      <c r="F27" s="2"/>
    </row>
    <row r="29" spans="1:6" x14ac:dyDescent="0.35">
      <c r="A29" s="8"/>
      <c r="B29" s="112" t="s">
        <v>37</v>
      </c>
      <c r="C29" s="112"/>
      <c r="D29" s="112"/>
      <c r="E29" s="2"/>
      <c r="F29" s="2"/>
    </row>
    <row r="30" spans="1:6" x14ac:dyDescent="0.35">
      <c r="A30" s="1"/>
      <c r="B30" s="2"/>
      <c r="C30" s="2"/>
      <c r="D30" s="2"/>
      <c r="E30" s="2"/>
      <c r="F30" s="2"/>
    </row>
    <row r="31" spans="1:6" ht="39" customHeight="1" x14ac:dyDescent="0.35">
      <c r="A31" s="5" t="s">
        <v>38</v>
      </c>
      <c r="B31" s="9" t="s">
        <v>39</v>
      </c>
      <c r="C31" s="111" t="str">
        <f>C17</f>
        <v>Реализация проекта направлена на повышение качества и надёжности электроснабжения потребителей в г. Белоярском</v>
      </c>
      <c r="D31" s="111"/>
      <c r="E31" s="2"/>
      <c r="F31" s="2"/>
    </row>
    <row r="32" spans="1:6" ht="51.75" customHeight="1" x14ac:dyDescent="0.35">
      <c r="A32" s="5" t="s">
        <v>40</v>
      </c>
      <c r="B32" s="9" t="s">
        <v>41</v>
      </c>
      <c r="C32" s="111" t="s">
        <v>126</v>
      </c>
      <c r="D32" s="111"/>
      <c r="E32" s="12"/>
      <c r="F32" s="2"/>
    </row>
    <row r="33" spans="1:7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</row>
    <row r="34" spans="1:7" ht="62" x14ac:dyDescent="0.35">
      <c r="A34" s="5" t="s">
        <v>46</v>
      </c>
      <c r="B34" s="9" t="s">
        <v>47</v>
      </c>
      <c r="C34" s="111" t="s">
        <v>9</v>
      </c>
      <c r="D34" s="111"/>
      <c r="E34" s="2"/>
      <c r="F34" s="2"/>
    </row>
    <row r="36" spans="1:7" x14ac:dyDescent="0.35">
      <c r="A36" s="8"/>
      <c r="B36" s="112" t="s">
        <v>48</v>
      </c>
      <c r="C36" s="112"/>
      <c r="D36" s="112"/>
      <c r="E36" s="2"/>
      <c r="F36" s="2"/>
    </row>
    <row r="37" spans="1:7" x14ac:dyDescent="0.35">
      <c r="A37" s="1"/>
      <c r="B37" s="2"/>
      <c r="C37" s="2"/>
      <c r="D37" s="2"/>
      <c r="E37" s="2"/>
      <c r="F37" s="2"/>
    </row>
    <row r="38" spans="1:7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</row>
    <row r="39" spans="1:7" ht="48" customHeight="1" x14ac:dyDescent="0.35">
      <c r="A39" s="5" t="s">
        <v>52</v>
      </c>
      <c r="B39" s="9" t="s">
        <v>53</v>
      </c>
      <c r="C39" s="111"/>
      <c r="D39" s="111"/>
      <c r="E39" s="2"/>
      <c r="F39" s="2"/>
    </row>
    <row r="40" spans="1:7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</row>
    <row r="42" spans="1:7" x14ac:dyDescent="0.35">
      <c r="A42" s="8"/>
      <c r="B42" s="112" t="s">
        <v>57</v>
      </c>
      <c r="C42" s="112"/>
      <c r="D42" s="112"/>
      <c r="E42" s="2"/>
      <c r="F42" s="2"/>
    </row>
    <row r="43" spans="1:7" x14ac:dyDescent="0.35">
      <c r="A43" s="1"/>
      <c r="B43" s="2"/>
      <c r="C43" s="2"/>
      <c r="D43" s="2"/>
      <c r="E43" s="2"/>
      <c r="F43" s="2"/>
    </row>
    <row r="44" spans="1:7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</row>
    <row r="45" spans="1:7" ht="46.5" x14ac:dyDescent="0.35">
      <c r="A45" s="119"/>
      <c r="B45" s="9" t="str">
        <f>C31</f>
        <v>Реализация проекта направлена на повышение качества и надёжности электроснабжения потребителей в г. Белоярском</v>
      </c>
      <c r="C45" s="111" t="str">
        <f>C18</f>
        <v>Моральный и физический износ оборудования</v>
      </c>
      <c r="D45" s="121"/>
      <c r="E45" s="2"/>
      <c r="F45" s="2"/>
    </row>
    <row r="47" spans="1:7" x14ac:dyDescent="0.35">
      <c r="A47" s="14"/>
      <c r="B47" s="112" t="s">
        <v>61</v>
      </c>
      <c r="C47" s="112"/>
      <c r="D47" s="112"/>
      <c r="E47" s="112"/>
      <c r="F47" s="2"/>
      <c r="G47" s="2"/>
    </row>
    <row r="48" spans="1:7" s="16" customFormat="1" x14ac:dyDescent="0.35">
      <c r="A48" s="14"/>
      <c r="B48" s="14"/>
      <c r="C48" s="14"/>
      <c r="D48" s="14"/>
      <c r="E48" s="14"/>
      <c r="F48" s="15"/>
      <c r="G48" s="15"/>
    </row>
    <row r="49" spans="1:7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</row>
    <row r="50" spans="1:7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</row>
    <row r="51" spans="1:7" x14ac:dyDescent="0.35">
      <c r="A51" s="19"/>
      <c r="B51" s="20"/>
      <c r="C51" s="21"/>
      <c r="D51" s="21"/>
      <c r="E51" s="21"/>
      <c r="F51" s="2"/>
      <c r="G51" s="2"/>
    </row>
    <row r="52" spans="1:7" x14ac:dyDescent="0.35">
      <c r="A52" s="19"/>
      <c r="B52" s="20"/>
      <c r="C52" s="21"/>
      <c r="D52" s="21"/>
      <c r="E52" s="21"/>
      <c r="F52" s="2"/>
      <c r="G52" s="2"/>
    </row>
    <row r="53" spans="1:7" ht="18" customHeight="1" x14ac:dyDescent="0.35">
      <c r="A53" s="19"/>
      <c r="B53" s="20"/>
      <c r="C53" s="21"/>
      <c r="D53" s="21"/>
      <c r="E53" s="21"/>
      <c r="F53" s="2"/>
      <c r="G53" s="2"/>
    </row>
    <row r="54" spans="1:7" x14ac:dyDescent="0.35">
      <c r="A54" s="3"/>
    </row>
    <row r="55" spans="1:7" x14ac:dyDescent="0.35">
      <c r="A55" s="14"/>
      <c r="B55" s="112" t="s">
        <v>70</v>
      </c>
      <c r="C55" s="112"/>
      <c r="D55" s="112"/>
      <c r="E55" s="112"/>
      <c r="F55" s="2"/>
      <c r="G55" s="2"/>
    </row>
    <row r="56" spans="1:7" s="16" customFormat="1" x14ac:dyDescent="0.35">
      <c r="A56" s="14"/>
      <c r="B56" s="14"/>
      <c r="C56" s="14"/>
      <c r="D56" s="14"/>
      <c r="E56" s="14"/>
      <c r="F56" s="15"/>
      <c r="G56" s="15"/>
    </row>
    <row r="57" spans="1:7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</row>
    <row r="58" spans="1:7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</row>
    <row r="59" spans="1:7" x14ac:dyDescent="0.35">
      <c r="A59" s="24"/>
      <c r="B59" s="26"/>
      <c r="C59" s="44"/>
      <c r="D59" s="124"/>
      <c r="E59" s="124"/>
      <c r="F59" s="2"/>
      <c r="G59" s="2"/>
    </row>
    <row r="60" spans="1:7" x14ac:dyDescent="0.35">
      <c r="A60" s="24"/>
      <c r="B60" s="26"/>
      <c r="C60" s="45"/>
      <c r="D60" s="124"/>
      <c r="E60" s="124"/>
      <c r="F60" s="2"/>
      <c r="G60" s="2"/>
    </row>
    <row r="61" spans="1:7" x14ac:dyDescent="0.35">
      <c r="A61" s="24"/>
      <c r="B61" s="26"/>
      <c r="C61" s="31"/>
      <c r="D61" s="124"/>
      <c r="E61" s="124"/>
      <c r="F61" s="2"/>
      <c r="G61" s="2"/>
    </row>
    <row r="63" spans="1:7" x14ac:dyDescent="0.35">
      <c r="A63" s="14"/>
      <c r="B63" s="112" t="s">
        <v>77</v>
      </c>
      <c r="C63" s="112"/>
      <c r="D63" s="112"/>
      <c r="E63" s="112"/>
      <c r="F63" s="2"/>
      <c r="G63" s="2"/>
    </row>
    <row r="64" spans="1:7" s="16" customFormat="1" x14ac:dyDescent="0.35">
      <c r="A64" s="14"/>
      <c r="B64" s="14"/>
      <c r="C64" s="14"/>
      <c r="D64" s="14"/>
      <c r="E64" s="14"/>
      <c r="F64" s="15"/>
      <c r="G64" s="15"/>
    </row>
    <row r="65" spans="1:7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</row>
    <row r="66" spans="1:7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</row>
    <row r="67" spans="1:7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</row>
    <row r="68" spans="1:7" x14ac:dyDescent="0.35">
      <c r="A68" s="19"/>
      <c r="B68" s="123"/>
      <c r="C68" s="21"/>
      <c r="D68" s="21"/>
      <c r="E68" s="21"/>
      <c r="F68" s="2"/>
      <c r="G68" s="2"/>
    </row>
    <row r="69" spans="1:7" x14ac:dyDescent="0.35">
      <c r="A69" s="19"/>
      <c r="B69" s="123"/>
      <c r="C69" s="21"/>
      <c r="D69" s="21"/>
      <c r="E69" s="21"/>
      <c r="F69" s="2"/>
      <c r="G69" s="2"/>
    </row>
    <row r="70" spans="1:7" x14ac:dyDescent="0.35">
      <c r="A70" s="3"/>
    </row>
    <row r="71" spans="1:7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</row>
    <row r="72" spans="1:7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</row>
    <row r="73" spans="1:7" x14ac:dyDescent="0.35">
      <c r="A73" s="19"/>
      <c r="B73" s="123"/>
      <c r="C73" s="21"/>
      <c r="D73" s="21"/>
      <c r="E73" s="21"/>
      <c r="F73" s="2"/>
      <c r="G73" s="2"/>
    </row>
    <row r="74" spans="1:7" x14ac:dyDescent="0.35">
      <c r="A74" s="19"/>
      <c r="B74" s="123"/>
      <c r="C74" s="21"/>
      <c r="D74" s="21"/>
      <c r="E74" s="21"/>
      <c r="F74" s="2"/>
      <c r="G74" s="2"/>
    </row>
    <row r="75" spans="1:7" x14ac:dyDescent="0.35">
      <c r="A75" s="19"/>
      <c r="B75" s="123"/>
      <c r="C75" s="21"/>
      <c r="D75" s="21"/>
      <c r="E75" s="21"/>
      <c r="F75" s="2"/>
      <c r="G75" s="2"/>
    </row>
    <row r="77" spans="1:7" x14ac:dyDescent="0.35">
      <c r="A77" s="14"/>
      <c r="B77" s="112" t="s">
        <v>91</v>
      </c>
      <c r="C77" s="112"/>
      <c r="D77" s="112"/>
      <c r="E77" s="112"/>
      <c r="F77" s="2"/>
      <c r="G77" s="2"/>
    </row>
    <row r="78" spans="1:7" s="16" customFormat="1" x14ac:dyDescent="0.35">
      <c r="A78" s="14"/>
      <c r="B78" s="14"/>
      <c r="C78" s="14"/>
      <c r="D78" s="14"/>
      <c r="E78" s="14"/>
      <c r="F78" s="15"/>
      <c r="G78" s="15"/>
    </row>
    <row r="79" spans="1:7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</row>
    <row r="80" spans="1:7" ht="31.5" customHeight="1" x14ac:dyDescent="0.35">
      <c r="A80" s="19"/>
      <c r="B80" s="123" t="s">
        <v>95</v>
      </c>
      <c r="C80" s="123" t="s">
        <v>96</v>
      </c>
      <c r="D80" s="123" t="s">
        <v>97</v>
      </c>
      <c r="E80" s="123"/>
      <c r="F80" s="2"/>
      <c r="G80" s="2"/>
    </row>
    <row r="81" spans="1:9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</row>
    <row r="82" spans="1:9" ht="58.5" customHeight="1" x14ac:dyDescent="0.35">
      <c r="A82" s="19"/>
      <c r="B82" s="30" t="str">
        <f>C4</f>
        <v>Реконструкция внутрипоселковых сетей электроснабжения 10 кВ, 6 кВ, 0,4 кВ в г. Белоярский. ВЛЗ-6 кВ. 2 этап строительства</v>
      </c>
      <c r="C82" s="31" t="s">
        <v>100</v>
      </c>
      <c r="D82" s="31" t="s">
        <v>101</v>
      </c>
      <c r="E82" s="31" t="s">
        <v>102</v>
      </c>
      <c r="F82" s="2"/>
      <c r="G82" s="2"/>
    </row>
    <row r="83" spans="1:9" s="35" customFormat="1" x14ac:dyDescent="0.35">
      <c r="A83" s="32"/>
      <c r="B83" s="136" t="s">
        <v>103</v>
      </c>
      <c r="C83" s="136"/>
      <c r="D83" s="33"/>
      <c r="E83" s="33"/>
      <c r="F83" s="34"/>
      <c r="G83" s="34"/>
    </row>
    <row r="85" spans="1:9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</row>
    <row r="86" spans="1:9" s="16" customFormat="1" x14ac:dyDescent="0.35">
      <c r="A86" s="14"/>
      <c r="B86" s="14"/>
      <c r="C86" s="14"/>
      <c r="D86" s="14"/>
      <c r="E86" s="14"/>
      <c r="F86" s="14"/>
      <c r="G86" s="14"/>
      <c r="H86" s="15"/>
      <c r="I86" s="15"/>
    </row>
    <row r="87" spans="1:9" x14ac:dyDescent="0.35">
      <c r="A87" s="22">
        <v>46</v>
      </c>
      <c r="B87" s="36" t="s">
        <v>105</v>
      </c>
      <c r="C87" s="46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</row>
    <row r="88" spans="1:9" ht="90" x14ac:dyDescent="0.35">
      <c r="A88" s="24"/>
      <c r="B88" s="25" t="s">
        <v>111</v>
      </c>
      <c r="C88" s="25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</row>
    <row r="89" spans="1:9" ht="62.25" customHeight="1" x14ac:dyDescent="0.35">
      <c r="A89" s="19"/>
      <c r="B89" s="30" t="str">
        <f>B82</f>
        <v>Реконструкция внутрипоселковых сетей электроснабжения 10 кВ, 6 кВ, 0,4 кВ в г. Белоярский. ВЛЗ-6 кВ. 2 этап строительства</v>
      </c>
      <c r="C89" s="30" t="str">
        <f>C16</f>
        <v>Вводимая протяженность сетей – 16,34 км</v>
      </c>
      <c r="D89" s="29" t="s">
        <v>117</v>
      </c>
      <c r="E89" s="31"/>
      <c r="F89" s="39">
        <v>40.864461696779998</v>
      </c>
      <c r="G89" s="21"/>
      <c r="H89" s="2"/>
      <c r="I89" s="2"/>
    </row>
    <row r="90" spans="1:9" x14ac:dyDescent="0.35">
      <c r="A90" s="19"/>
      <c r="B90" s="30" t="s">
        <v>118</v>
      </c>
      <c r="C90" s="21"/>
      <c r="D90" s="21"/>
      <c r="E90" s="21"/>
      <c r="F90" s="47">
        <v>40.864461696779998</v>
      </c>
      <c r="G90" s="21"/>
      <c r="H90" s="2"/>
      <c r="I90" s="2"/>
    </row>
    <row r="92" spans="1:9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</row>
    <row r="93" spans="1:9" s="1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</row>
    <row r="94" spans="1:9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</row>
    <row r="95" spans="1:9" ht="15" customHeight="1" x14ac:dyDescent="0.35">
      <c r="A95" s="3"/>
      <c r="B95" s="130"/>
      <c r="C95" s="131"/>
      <c r="D95" s="131"/>
      <c r="E95" s="131"/>
      <c r="F95" s="131"/>
      <c r="G95" s="132"/>
    </row>
    <row r="96" spans="1:9" ht="15" customHeight="1" thickBot="1" x14ac:dyDescent="0.4">
      <c r="A96" s="3"/>
      <c r="B96" s="133"/>
      <c r="C96" s="134"/>
      <c r="D96" s="134"/>
      <c r="E96" s="134"/>
      <c r="F96" s="134"/>
      <c r="G96" s="135"/>
    </row>
    <row r="97" spans="1:9" x14ac:dyDescent="0.35">
      <c r="A97" s="3"/>
    </row>
    <row r="98" spans="1:9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</row>
    <row r="99" spans="1:9" s="1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</row>
    <row r="100" spans="1:9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</row>
    <row r="101" spans="1:9" ht="15" customHeight="1" x14ac:dyDescent="0.35">
      <c r="A101" s="3"/>
      <c r="B101" s="130"/>
      <c r="C101" s="131"/>
      <c r="D101" s="131"/>
      <c r="E101" s="131"/>
      <c r="F101" s="131"/>
      <c r="G101" s="132"/>
    </row>
    <row r="102" spans="1:9" ht="15" customHeight="1" x14ac:dyDescent="0.35">
      <c r="A102" s="3"/>
      <c r="B102" s="130"/>
      <c r="C102" s="131"/>
      <c r="D102" s="131"/>
      <c r="E102" s="131"/>
      <c r="F102" s="131"/>
      <c r="G102" s="132"/>
    </row>
    <row r="103" spans="1:9" x14ac:dyDescent="0.35">
      <c r="A103" s="3"/>
      <c r="B103" s="130"/>
      <c r="C103" s="131"/>
      <c r="D103" s="131"/>
      <c r="E103" s="131"/>
      <c r="F103" s="131"/>
      <c r="G103" s="132"/>
    </row>
    <row r="104" spans="1:9" x14ac:dyDescent="0.35">
      <c r="A104" s="3"/>
      <c r="B104" s="130"/>
      <c r="C104" s="131"/>
      <c r="D104" s="131"/>
      <c r="E104" s="131"/>
      <c r="F104" s="131"/>
      <c r="G104" s="132"/>
    </row>
    <row r="105" spans="1:9" x14ac:dyDescent="0.35">
      <c r="A105" s="3"/>
      <c r="B105" s="130"/>
      <c r="C105" s="131"/>
      <c r="D105" s="131"/>
      <c r="E105" s="131"/>
      <c r="F105" s="131"/>
      <c r="G105" s="132"/>
    </row>
    <row r="106" spans="1:9" x14ac:dyDescent="0.35">
      <c r="A106" s="3"/>
      <c r="B106" s="130"/>
      <c r="C106" s="131"/>
      <c r="D106" s="131"/>
      <c r="E106" s="131"/>
      <c r="F106" s="131"/>
      <c r="G106" s="132"/>
    </row>
    <row r="107" spans="1:9" x14ac:dyDescent="0.35">
      <c r="A107" s="3"/>
      <c r="B107" s="130"/>
      <c r="C107" s="131"/>
      <c r="D107" s="131"/>
      <c r="E107" s="131"/>
      <c r="F107" s="131"/>
      <c r="G107" s="132"/>
    </row>
    <row r="108" spans="1:9" x14ac:dyDescent="0.35">
      <c r="A108" s="3"/>
      <c r="B108" s="130"/>
      <c r="C108" s="131"/>
      <c r="D108" s="131"/>
      <c r="E108" s="131"/>
      <c r="F108" s="131"/>
      <c r="G108" s="132"/>
    </row>
    <row r="109" spans="1:9" x14ac:dyDescent="0.35">
      <c r="A109" s="3"/>
      <c r="B109" s="130"/>
      <c r="C109" s="131"/>
      <c r="D109" s="131"/>
      <c r="E109" s="131"/>
      <c r="F109" s="131"/>
      <c r="G109" s="132"/>
    </row>
    <row r="110" spans="1:9" x14ac:dyDescent="0.35">
      <c r="A110" s="3"/>
      <c r="B110" s="130"/>
      <c r="C110" s="131"/>
      <c r="D110" s="131"/>
      <c r="E110" s="131"/>
      <c r="F110" s="131"/>
      <c r="G110" s="132"/>
    </row>
    <row r="111" spans="1:9" x14ac:dyDescent="0.35">
      <c r="A111" s="3"/>
      <c r="B111" s="130"/>
      <c r="C111" s="131"/>
      <c r="D111" s="131"/>
      <c r="E111" s="131"/>
      <c r="F111" s="131"/>
      <c r="G111" s="132"/>
    </row>
    <row r="112" spans="1:9" x14ac:dyDescent="0.35">
      <c r="A112" s="3"/>
      <c r="B112" s="130"/>
      <c r="C112" s="131"/>
      <c r="D112" s="131"/>
      <c r="E112" s="131"/>
      <c r="F112" s="131"/>
      <c r="G112" s="132"/>
    </row>
    <row r="113" spans="1:7" ht="16" thickBot="1" x14ac:dyDescent="0.4">
      <c r="A113" s="3"/>
      <c r="B113" s="133"/>
      <c r="C113" s="134"/>
      <c r="D113" s="134"/>
      <c r="E113" s="134"/>
      <c r="F113" s="134"/>
      <c r="G113" s="135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30" fitToHeight="10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6" zoomScale="60" zoomScaleNormal="60" workbookViewId="0">
      <selection activeCell="I75" sqref="I75:I76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276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20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277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278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270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271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279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49" t="s">
        <v>280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181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Для обеспечения безаварийного электроснабжения населенного пункта требуется строительство дизельной генераторной установки в непосредственной близости от существующей РП  в качестве резервного источника электроэнергии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 xml:space="preserve">Вводимая мощность - 0,5 МВА                                                                                                                                                                                                                                                     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7"/>
      <c r="D39" s="117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C31</f>
        <v>Для обеспечения безаварийного электроснабжения населенного пункта требуется строительство дизельной генераторной установки в непосредственной близости от существующей РП  в качестве резервного источника электроэнергии</v>
      </c>
      <c r="C45" s="111" t="s">
        <v>274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/>
      <c r="C59" s="44"/>
      <c r="D59" s="124"/>
      <c r="E59" s="124"/>
      <c r="F59" s="2"/>
      <c r="G59" s="2"/>
      <c r="H59" s="3"/>
    </row>
    <row r="60" spans="1:8" ht="15.5" x14ac:dyDescent="0.35">
      <c r="A60" s="24"/>
      <c r="B60" s="26"/>
      <c r="C60" s="72"/>
      <c r="D60" s="124"/>
      <c r="E60" s="124"/>
      <c r="F60" s="2"/>
      <c r="G60" s="2"/>
      <c r="H60" s="3"/>
    </row>
    <row r="61" spans="1:8" ht="15.5" x14ac:dyDescent="0.35">
      <c r="A61" s="24"/>
      <c r="B61" s="26"/>
      <c r="C61" s="69"/>
      <c r="D61" s="124"/>
      <c r="E61" s="124"/>
      <c r="F61" s="2"/>
      <c r="G61" s="2"/>
      <c r="H61" s="3"/>
    </row>
    <row r="62" spans="1:8" ht="15.5" x14ac:dyDescent="0.35">
      <c r="A62" s="60"/>
      <c r="B62" s="66"/>
      <c r="C62" s="70"/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РДГ в п.Теги  Березовского района</v>
      </c>
      <c r="C82" s="48" t="s">
        <v>275</v>
      </c>
      <c r="D82" s="31" t="s">
        <v>191</v>
      </c>
      <c r="E82" s="31" t="s">
        <v>252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46" t="s">
        <v>106</v>
      </c>
      <c r="D87" s="36" t="s">
        <v>107</v>
      </c>
      <c r="E87" s="46" t="s">
        <v>108</v>
      </c>
      <c r="F87" s="36" t="s">
        <v>109</v>
      </c>
      <c r="G87" s="37" t="s">
        <v>110</v>
      </c>
      <c r="H87" s="2"/>
      <c r="I87" s="2"/>
      <c r="J87" s="3"/>
    </row>
    <row r="88" spans="1:10" ht="90" x14ac:dyDescent="0.35">
      <c r="A88" s="24"/>
      <c r="B88" s="25" t="s">
        <v>111</v>
      </c>
      <c r="C88" s="25" t="s">
        <v>112</v>
      </c>
      <c r="D88" s="25" t="s">
        <v>113</v>
      </c>
      <c r="E88" s="25" t="s">
        <v>114</v>
      </c>
      <c r="F88" s="25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24"/>
      <c r="B89" s="26" t="str">
        <f>B82</f>
        <v>РДГ в п.Теги  Березовского района</v>
      </c>
      <c r="C89" s="26" t="str">
        <f>C16</f>
        <v xml:space="preserve">Вводимая мощность - 0,5 МВА                                                                                                                                                                                                                                                     </v>
      </c>
      <c r="D89" s="29" t="s">
        <v>117</v>
      </c>
      <c r="E89" s="29"/>
      <c r="F89" s="39">
        <f>12.44499442/1.18</f>
        <v>10.546605440677967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7">
        <f>F89</f>
        <v>10.546605440677967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0" zoomScale="58" zoomScaleNormal="58" workbookViewId="0">
      <selection activeCell="I75" sqref="I75:I76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281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21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282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283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270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271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284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49" t="s">
        <v>285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181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Для обеспечения безаварийного электроснабжения населенного пункта требуется строительство дизельной генераторной установки в непосредственной близости от существующей РП  в качестве резервного источника электроэнергии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 xml:space="preserve">Вводимая мощность - 0,38 МВА                                                                                                                                                                                                                                                     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7"/>
      <c r="D39" s="117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C31</f>
        <v>Для обеспечения безаварийного электроснабжения населенного пункта требуется строительство дизельной генераторной установки в непосредственной близости от существующей РП  в качестве резервного источника электроэнергии</v>
      </c>
      <c r="C45" s="111" t="s">
        <v>286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/>
      <c r="C59" s="44"/>
      <c r="D59" s="124"/>
      <c r="E59" s="124"/>
      <c r="F59" s="2"/>
      <c r="G59" s="2"/>
      <c r="H59" s="3"/>
    </row>
    <row r="60" spans="1:8" ht="15.5" x14ac:dyDescent="0.35">
      <c r="A60" s="24"/>
      <c r="B60" s="26"/>
      <c r="C60" s="72"/>
      <c r="D60" s="124"/>
      <c r="E60" s="124"/>
      <c r="F60" s="2"/>
      <c r="G60" s="2"/>
      <c r="H60" s="3"/>
    </row>
    <row r="61" spans="1:8" ht="15.5" x14ac:dyDescent="0.35">
      <c r="A61" s="24"/>
      <c r="B61" s="26"/>
      <c r="C61" s="69"/>
      <c r="D61" s="124"/>
      <c r="E61" s="124"/>
      <c r="F61" s="2"/>
      <c r="G61" s="2"/>
      <c r="H61" s="3"/>
    </row>
    <row r="62" spans="1:8" ht="15.5" x14ac:dyDescent="0.35">
      <c r="A62" s="60"/>
      <c r="B62" s="66"/>
      <c r="C62" s="70"/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РДГ в п. Ванзетур Березовского района</v>
      </c>
      <c r="C82" s="48" t="s">
        <v>275</v>
      </c>
      <c r="D82" s="31" t="s">
        <v>191</v>
      </c>
      <c r="E82" s="31" t="s">
        <v>252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46" t="s">
        <v>106</v>
      </c>
      <c r="D87" s="36" t="s">
        <v>107</v>
      </c>
      <c r="E87" s="46" t="s">
        <v>108</v>
      </c>
      <c r="F87" s="36" t="s">
        <v>109</v>
      </c>
      <c r="G87" s="37" t="s">
        <v>110</v>
      </c>
      <c r="H87" s="2"/>
      <c r="I87" s="2"/>
      <c r="J87" s="3"/>
    </row>
    <row r="88" spans="1:10" ht="90" x14ac:dyDescent="0.35">
      <c r="A88" s="24"/>
      <c r="B88" s="25" t="s">
        <v>111</v>
      </c>
      <c r="C88" s="25" t="s">
        <v>112</v>
      </c>
      <c r="D88" s="25" t="s">
        <v>113</v>
      </c>
      <c r="E88" s="25" t="s">
        <v>114</v>
      </c>
      <c r="F88" s="25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24"/>
      <c r="B89" s="26" t="str">
        <f>B82</f>
        <v>РДГ в п. Ванзетур Березовского района</v>
      </c>
      <c r="C89" s="26" t="str">
        <f>C16</f>
        <v xml:space="preserve">Вводимая мощность - 0,38 МВА                                                                                                                                                                                                                                                     </v>
      </c>
      <c r="D89" s="29" t="s">
        <v>117</v>
      </c>
      <c r="E89" s="29"/>
      <c r="F89" s="39">
        <f>10.08023852/1.18</f>
        <v>8.5425750169491526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7">
        <f>F89</f>
        <v>8.5425750169491526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9" zoomScale="62" zoomScaleNormal="62" workbookViewId="0">
      <selection activeCell="I75" sqref="I75:I76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287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22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288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289</v>
      </c>
      <c r="D16" s="111"/>
      <c r="E16" s="1"/>
      <c r="F16" s="2"/>
      <c r="G16" s="3"/>
    </row>
    <row r="17" spans="1:7" ht="72.650000000000006" customHeight="1" x14ac:dyDescent="0.35">
      <c r="A17" s="5">
        <v>11</v>
      </c>
      <c r="B17" s="9" t="s">
        <v>173</v>
      </c>
      <c r="C17" s="117" t="s">
        <v>290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246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291</v>
      </c>
      <c r="D19" s="111"/>
      <c r="E19" s="1"/>
      <c r="F19" s="2"/>
      <c r="G19" s="3"/>
    </row>
    <row r="20" spans="1:7" ht="134.15" customHeight="1" x14ac:dyDescent="0.35">
      <c r="A20" s="5">
        <v>14</v>
      </c>
      <c r="B20" s="9" t="s">
        <v>178</v>
      </c>
      <c r="C20" s="149" t="s">
        <v>292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181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">
        <v>250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мощность - 2,9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8,4 км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293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7"/>
      <c r="D39" s="117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C31</f>
        <v xml:space="preserve">Обеспечение надежным и бесперебойным электроснабжением территории застройки  </v>
      </c>
      <c r="C45" s="111" t="str">
        <f>C17</f>
        <v>Строительство сетей электороснабжения необходимо для осуществления подключение технологического присоединнеия объектов индивидуального жилищного строительства (количество участков 123)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44">
        <v>3.1036088133547413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72">
        <v>4.3881958557792311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69">
        <v>31191081.681148928</v>
      </c>
      <c r="D61" s="124"/>
      <c r="E61" s="124"/>
      <c r="F61" s="2"/>
      <c r="G61" s="2"/>
      <c r="H61" s="3"/>
    </row>
    <row r="62" spans="1:8" ht="15.5" x14ac:dyDescent="0.35">
      <c r="A62" s="60"/>
      <c r="B62" s="66" t="s">
        <v>223</v>
      </c>
      <c r="C62" s="70" t="s">
        <v>224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 10-0,4 кВ, КТП-10/0,4 кВ для электроснабжения ИЖС в юго-западном микрорайоне в пгт. Березово Березовского района</v>
      </c>
      <c r="C82" s="48" t="s">
        <v>275</v>
      </c>
      <c r="D82" s="31" t="s">
        <v>191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46" t="s">
        <v>106</v>
      </c>
      <c r="D87" s="36" t="s">
        <v>107</v>
      </c>
      <c r="E87" s="46" t="s">
        <v>108</v>
      </c>
      <c r="F87" s="36" t="s">
        <v>109</v>
      </c>
      <c r="G87" s="37" t="s">
        <v>110</v>
      </c>
      <c r="H87" s="2"/>
      <c r="I87" s="2"/>
      <c r="J87" s="3"/>
    </row>
    <row r="88" spans="1:10" ht="90" x14ac:dyDescent="0.35">
      <c r="A88" s="24"/>
      <c r="B88" s="25" t="s">
        <v>111</v>
      </c>
      <c r="C88" s="25" t="s">
        <v>112</v>
      </c>
      <c r="D88" s="25" t="s">
        <v>113</v>
      </c>
      <c r="E88" s="25" t="s">
        <v>114</v>
      </c>
      <c r="F88" s="25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24"/>
      <c r="B89" s="26" t="str">
        <f>B82</f>
        <v>ЛЭП 10-0,4 кВ, КТП-10/0,4 кВ для электроснабжения ИЖС в юго-западном микрорайоне в пгт. Березово Березовского района</v>
      </c>
      <c r="C89" s="26" t="str">
        <f>C16</f>
        <v>Вводимая мощность - 2,9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8,4 км</v>
      </c>
      <c r="D89" s="29" t="s">
        <v>117</v>
      </c>
      <c r="E89" s="29"/>
      <c r="F89" s="39">
        <f>38.59243842/1.18</f>
        <v>32.705456288135593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7">
        <f>F89</f>
        <v>32.705456288135593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4"/>
  <sheetViews>
    <sheetView topLeftCell="A25" zoomScale="68" zoomScaleNormal="68" workbookViewId="0">
      <selection activeCell="I75" sqref="I75:I76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7.2695312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8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23.25" customHeight="1" x14ac:dyDescent="0.35">
      <c r="A4" s="5">
        <v>1</v>
      </c>
      <c r="B4" s="6" t="s">
        <v>2</v>
      </c>
      <c r="C4" s="113" t="s">
        <v>294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23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/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295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296</v>
      </c>
      <c r="D16" s="111"/>
      <c r="E16" s="1"/>
      <c r="F16" s="2"/>
      <c r="G16" s="3"/>
    </row>
    <row r="17" spans="1:7" ht="47.25" customHeight="1" x14ac:dyDescent="0.35">
      <c r="A17" s="5">
        <v>11</v>
      </c>
      <c r="B17" s="9" t="s">
        <v>173</v>
      </c>
      <c r="C17" s="115" t="s">
        <v>297</v>
      </c>
      <c r="D17" s="116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298</v>
      </c>
      <c r="D18" s="117"/>
      <c r="E18" s="1"/>
      <c r="F18" s="2"/>
      <c r="G18" s="3"/>
    </row>
    <row r="19" spans="1:7" ht="31" customHeight="1" x14ac:dyDescent="0.35">
      <c r="A19" s="5">
        <v>13</v>
      </c>
      <c r="B19" s="9" t="s">
        <v>25</v>
      </c>
      <c r="C19" s="111" t="s">
        <v>299</v>
      </c>
      <c r="D19" s="111"/>
      <c r="E19" s="1"/>
      <c r="F19" s="2"/>
      <c r="G19" s="3"/>
    </row>
    <row r="20" spans="1:7" ht="57" customHeight="1" x14ac:dyDescent="0.35">
      <c r="A20" s="5">
        <v>14</v>
      </c>
      <c r="B20" s="9" t="s">
        <v>178</v>
      </c>
      <c r="C20" s="111" t="s">
        <v>300</v>
      </c>
      <c r="D20" s="111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57" t="s">
        <v>301</v>
      </c>
      <c r="D24" s="157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57" t="s">
        <v>302</v>
      </c>
      <c r="D25" s="157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 t="s">
        <v>303</v>
      </c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C19</f>
        <v>Технологическое присоединение потребителей к электрическом сетям в Березовском районе</v>
      </c>
      <c r="D31" s="111"/>
      <c r="E31" s="2"/>
      <c r="F31" s="2"/>
      <c r="G31" s="3"/>
    </row>
    <row r="32" spans="1:7" ht="55.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7,35 км.
Вводимая мощность – 0,06 МВА.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98.25" customHeight="1" x14ac:dyDescent="0.35">
      <c r="A45" s="119"/>
      <c r="B45" s="9" t="str">
        <f>C31</f>
        <v>Технологическое присоединение потребителей к электрическом сетям в Березовском районе</v>
      </c>
      <c r="C45" s="111" t="s">
        <v>304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22">
        <v>41</v>
      </c>
      <c r="B49" s="23" t="s">
        <v>62</v>
      </c>
      <c r="C49" s="23" t="s">
        <v>63</v>
      </c>
      <c r="D49" s="23" t="s">
        <v>64</v>
      </c>
      <c r="E49" s="23" t="s">
        <v>65</v>
      </c>
      <c r="F49" s="2"/>
      <c r="G49" s="2"/>
      <c r="H49" s="3"/>
    </row>
    <row r="50" spans="1:8" ht="30" x14ac:dyDescent="0.35">
      <c r="A50" s="24"/>
      <c r="B50" s="25" t="s">
        <v>66</v>
      </c>
      <c r="C50" s="25" t="s">
        <v>67</v>
      </c>
      <c r="D50" s="25" t="s">
        <v>68</v>
      </c>
      <c r="E50" s="25" t="s">
        <v>69</v>
      </c>
      <c r="F50" s="2"/>
      <c r="G50" s="2"/>
      <c r="H50" s="3"/>
    </row>
    <row r="51" spans="1:8" ht="15.5" x14ac:dyDescent="0.35">
      <c r="A51" s="24"/>
      <c r="B51" s="48"/>
      <c r="C51" s="74"/>
      <c r="D51" s="74"/>
      <c r="E51" s="74"/>
      <c r="F51" s="2"/>
      <c r="G51" s="2"/>
      <c r="H51" s="3"/>
    </row>
    <row r="52" spans="1:8" ht="15.5" x14ac:dyDescent="0.35">
      <c r="A52" s="24"/>
      <c r="B52" s="48"/>
      <c r="C52" s="74"/>
      <c r="D52" s="74"/>
      <c r="E52" s="74"/>
      <c r="F52" s="2"/>
      <c r="G52" s="2"/>
      <c r="H52" s="3"/>
    </row>
    <row r="53" spans="1:8" ht="18" customHeight="1" x14ac:dyDescent="0.35">
      <c r="A53" s="24"/>
      <c r="B53" s="48"/>
      <c r="C53" s="74"/>
      <c r="D53" s="74"/>
      <c r="E53" s="74"/>
      <c r="F53" s="2"/>
      <c r="G53" s="2"/>
      <c r="H53" s="3"/>
    </row>
    <row r="54" spans="1:8" x14ac:dyDescent="0.35">
      <c r="A54" s="56"/>
      <c r="B54" s="56"/>
      <c r="C54" s="56"/>
      <c r="D54" s="56"/>
      <c r="E54" s="56"/>
    </row>
    <row r="55" spans="1:8" ht="15.5" x14ac:dyDescent="0.35">
      <c r="A55" s="14"/>
      <c r="B55" s="139" t="s">
        <v>70</v>
      </c>
      <c r="C55" s="139"/>
      <c r="D55" s="139"/>
      <c r="E55" s="139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17">
        <v>42</v>
      </c>
      <c r="B57" s="18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19"/>
      <c r="B58" s="13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19"/>
      <c r="B59" s="30"/>
      <c r="C59" s="44"/>
      <c r="D59" s="124"/>
      <c r="E59" s="124"/>
      <c r="F59" s="2"/>
      <c r="G59" s="2"/>
      <c r="H59" s="3"/>
    </row>
    <row r="60" spans="1:8" ht="15.5" x14ac:dyDescent="0.35">
      <c r="A60" s="19"/>
      <c r="B60" s="30"/>
      <c r="C60" s="57"/>
      <c r="D60" s="124"/>
      <c r="E60" s="124"/>
      <c r="F60" s="2"/>
      <c r="G60" s="2"/>
      <c r="H60" s="3"/>
    </row>
    <row r="61" spans="1:8" ht="15.5" x14ac:dyDescent="0.35">
      <c r="A61" s="19"/>
      <c r="B61" s="30"/>
      <c r="C61" s="31"/>
      <c r="D61" s="124"/>
      <c r="E61" s="124"/>
      <c r="F61" s="2"/>
      <c r="G61" s="2"/>
      <c r="H61" s="3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15.5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Сети электроснабжения 0,4 и 6-20 кВ для технологического присоединения потребителей Березовского района</v>
      </c>
      <c r="C82" s="75" t="s">
        <v>305</v>
      </c>
      <c r="D82" s="31" t="s">
        <v>210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46" t="s">
        <v>106</v>
      </c>
      <c r="D87" s="36" t="s">
        <v>107</v>
      </c>
      <c r="E87" s="46" t="s">
        <v>108</v>
      </c>
      <c r="F87" s="36" t="s">
        <v>109</v>
      </c>
      <c r="G87" s="46" t="s">
        <v>110</v>
      </c>
      <c r="H87" s="2"/>
      <c r="I87" s="2"/>
      <c r="J87" s="3"/>
    </row>
    <row r="88" spans="1:10" ht="90" x14ac:dyDescent="0.35">
      <c r="A88" s="24"/>
      <c r="B88" s="25" t="s">
        <v>111</v>
      </c>
      <c r="C88" s="25" t="s">
        <v>112</v>
      </c>
      <c r="D88" s="25" t="s">
        <v>113</v>
      </c>
      <c r="E88" s="25" t="s">
        <v>114</v>
      </c>
      <c r="F88" s="25" t="s">
        <v>115</v>
      </c>
      <c r="G88" s="25" t="s">
        <v>116</v>
      </c>
      <c r="H88" s="2"/>
      <c r="I88" s="2"/>
      <c r="J88" s="3"/>
    </row>
    <row r="89" spans="1:10" ht="62.25" customHeight="1" x14ac:dyDescent="0.35">
      <c r="A89" s="24"/>
      <c r="B89" s="26" t="str">
        <f>B82</f>
        <v>Сети электроснабжения 0,4 и 6-20 кВ для технологического присоединения потребителей Березовского района</v>
      </c>
      <c r="C89" s="26" t="str">
        <f>C16</f>
        <v>Вводимая протяженность сетей – 7,35 км.
Вводимая мощность – 0,06 МВА.</v>
      </c>
      <c r="D89" s="29" t="s">
        <v>117</v>
      </c>
      <c r="E89" s="29"/>
      <c r="F89" s="39">
        <f>24.34819651/1.18</f>
        <v>20.634064838983054</v>
      </c>
      <c r="G89" s="74"/>
      <c r="H89" s="2"/>
      <c r="I89" s="2"/>
      <c r="J89" s="3"/>
    </row>
    <row r="90" spans="1:10" ht="31" x14ac:dyDescent="0.35">
      <c r="A90" s="19"/>
      <c r="B90" s="30" t="s">
        <v>306</v>
      </c>
      <c r="C90" s="21"/>
      <c r="D90" s="21"/>
      <c r="E90" s="21"/>
      <c r="F90" s="76"/>
      <c r="G90" s="21"/>
      <c r="H90" s="2"/>
      <c r="I90" s="2"/>
      <c r="J90" s="3"/>
    </row>
    <row r="91" spans="1:10" ht="15.5" x14ac:dyDescent="0.35">
      <c r="A91" s="19"/>
      <c r="B91" s="30" t="s">
        <v>118</v>
      </c>
      <c r="C91" s="21"/>
      <c r="D91" s="21"/>
      <c r="E91" s="21"/>
      <c r="F91" s="47">
        <f>F89</f>
        <v>20.634064838983054</v>
      </c>
      <c r="G91" s="21"/>
      <c r="H91" s="2"/>
      <c r="I91" s="2"/>
      <c r="J91" s="3"/>
    </row>
    <row r="93" spans="1:10" ht="15.5" x14ac:dyDescent="0.35">
      <c r="A93" s="14"/>
      <c r="B93" s="112" t="s">
        <v>119</v>
      </c>
      <c r="C93" s="112"/>
      <c r="D93" s="112"/>
      <c r="E93" s="112"/>
      <c r="F93" s="112"/>
      <c r="G93" s="112"/>
      <c r="H93" s="2"/>
      <c r="I93" s="2"/>
      <c r="J93" s="3"/>
    </row>
    <row r="94" spans="1:10" s="56" customFormat="1" ht="16" thickBot="1" x14ac:dyDescent="0.4">
      <c r="A94" s="14"/>
      <c r="B94" s="14"/>
      <c r="C94" s="14"/>
      <c r="D94" s="14"/>
      <c r="E94" s="14"/>
      <c r="F94" s="14"/>
      <c r="G94" s="14"/>
      <c r="H94" s="15"/>
      <c r="I94" s="15"/>
      <c r="J94" s="16"/>
    </row>
    <row r="95" spans="1:10" ht="15.5" x14ac:dyDescent="0.35">
      <c r="A95" s="41">
        <v>47</v>
      </c>
      <c r="B95" s="127"/>
      <c r="C95" s="128"/>
      <c r="D95" s="128"/>
      <c r="E95" s="128"/>
      <c r="F95" s="128"/>
      <c r="G95" s="129"/>
      <c r="H95" s="2"/>
      <c r="I95" s="2"/>
      <c r="J95" s="3"/>
    </row>
    <row r="96" spans="1:10" ht="15" customHeight="1" x14ac:dyDescent="0.35">
      <c r="A96" s="55"/>
      <c r="B96" s="130"/>
      <c r="C96" s="131"/>
      <c r="D96" s="131"/>
      <c r="E96" s="131"/>
      <c r="F96" s="131"/>
      <c r="G96" s="132"/>
    </row>
    <row r="97" spans="1:10" ht="15" customHeight="1" thickBot="1" x14ac:dyDescent="0.4">
      <c r="A97" s="55"/>
      <c r="B97" s="133"/>
      <c r="C97" s="134"/>
      <c r="D97" s="134"/>
      <c r="E97" s="134"/>
      <c r="F97" s="134"/>
      <c r="G97" s="135"/>
    </row>
    <row r="98" spans="1:10" x14ac:dyDescent="0.35">
      <c r="A98" s="55"/>
    </row>
    <row r="99" spans="1:10" ht="15.5" x14ac:dyDescent="0.35">
      <c r="A99" s="14"/>
      <c r="B99" s="112" t="s">
        <v>120</v>
      </c>
      <c r="C99" s="112"/>
      <c r="D99" s="112"/>
      <c r="E99" s="112"/>
      <c r="F99" s="112"/>
      <c r="G99" s="112"/>
      <c r="H99" s="2"/>
      <c r="I99" s="2"/>
      <c r="J99" s="3"/>
    </row>
    <row r="100" spans="1:10" s="56" customFormat="1" ht="16" thickBot="1" x14ac:dyDescent="0.4">
      <c r="A100" s="14"/>
      <c r="B100" s="14"/>
      <c r="C100" s="14"/>
      <c r="D100" s="14"/>
      <c r="E100" s="14"/>
      <c r="F100" s="14"/>
      <c r="G100" s="14"/>
      <c r="H100" s="15"/>
      <c r="I100" s="15"/>
      <c r="J100" s="16"/>
    </row>
    <row r="101" spans="1:10" ht="15.5" x14ac:dyDescent="0.35">
      <c r="A101" s="42">
        <v>48</v>
      </c>
      <c r="B101" s="127"/>
      <c r="C101" s="128"/>
      <c r="D101" s="128"/>
      <c r="E101" s="128"/>
      <c r="F101" s="128"/>
      <c r="G101" s="129"/>
      <c r="H101" s="2"/>
      <c r="I101" s="2"/>
      <c r="J101" s="3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ht="15" customHeight="1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x14ac:dyDescent="0.35">
      <c r="A105" s="55"/>
      <c r="B105" s="130"/>
      <c r="C105" s="131"/>
      <c r="D105" s="131"/>
      <c r="E105" s="131"/>
      <c r="F105" s="131"/>
      <c r="G105" s="132"/>
    </row>
    <row r="106" spans="1:10" ht="15.5" x14ac:dyDescent="0.35">
      <c r="A106" s="3"/>
      <c r="B106" s="130"/>
      <c r="C106" s="131"/>
      <c r="D106" s="131"/>
      <c r="E106" s="131"/>
      <c r="F106" s="131"/>
      <c r="G106" s="132"/>
      <c r="H106" s="3"/>
      <c r="I106" s="3"/>
      <c r="J106" s="3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x14ac:dyDescent="0.35">
      <c r="A113" s="55"/>
      <c r="B113" s="130"/>
      <c r="C113" s="131"/>
      <c r="D113" s="131"/>
      <c r="E113" s="131"/>
      <c r="F113" s="131"/>
      <c r="G113" s="132"/>
    </row>
    <row r="114" spans="1:7" ht="15" thickBot="1" x14ac:dyDescent="0.4">
      <c r="A114" s="55"/>
      <c r="B114" s="133"/>
      <c r="C114" s="134"/>
      <c r="D114" s="134"/>
      <c r="E114" s="134"/>
      <c r="F114" s="134"/>
      <c r="G114" s="135"/>
    </row>
  </sheetData>
  <mergeCells count="54">
    <mergeCell ref="B93:G93"/>
    <mergeCell ref="B95:G97"/>
    <mergeCell ref="B99:G99"/>
    <mergeCell ref="B101:G114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37" zoomScale="48" zoomScaleNormal="48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307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24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308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309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310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261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7" t="s">
        <v>311</v>
      </c>
      <c r="D19" s="117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49" t="s">
        <v>312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181</v>
      </c>
      <c r="D24" s="111"/>
      <c r="E24" s="11" t="s">
        <v>265</v>
      </c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Инвестиционный проект направлен на перевод питания жилых домов в п.Пионерный от новых ТП, построенных АО «ЮРЭСК»  в рамках инвестиционной программы, так же предполагает  перевод нагрузок в рамках разрешенной мощности по ф.Аэропорт-1, ф. Аэропорт-2.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1,44 км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313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C19</f>
        <v xml:space="preserve">Обеспечение населения услугой качественного электроснабжения, покрытия дефицита мощности </v>
      </c>
      <c r="C45" s="111" t="str">
        <f>C17</f>
        <v>Инвестиционный проект направлен на перевод питания жилых домов в п.Пионерный от новых ТП, построенных АО «ЮРЭСК»  в рамках инвестиционной программы, так же предполагает  перевод нагрузок в рамках разрешенной мощности по ф.Аэропорт-1, ф. Аэропорт-2.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44">
        <v>3.4183672611343754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72">
        <v>4.9666108993441718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69">
        <v>2398654.5497301514</v>
      </c>
      <c r="D61" s="124"/>
      <c r="E61" s="124"/>
      <c r="F61" s="2"/>
      <c r="G61" s="2"/>
      <c r="H61" s="3"/>
    </row>
    <row r="62" spans="1:8" ht="15.5" x14ac:dyDescent="0.35">
      <c r="A62" s="60"/>
      <c r="B62" s="66" t="s">
        <v>223</v>
      </c>
      <c r="C62" s="70" t="s">
        <v>224</v>
      </c>
      <c r="D62" s="156"/>
      <c r="E62" s="154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 0,4 кВ для электроснабжения многоквартирных жилых домов №2,14,18 по ул. Набережной и №15 по ул. Широкая в п. Пионерный в г. Когалым</v>
      </c>
      <c r="C82" s="48" t="s">
        <v>275</v>
      </c>
      <c r="D82" s="31" t="s">
        <v>210</v>
      </c>
      <c r="E82" s="31" t="s">
        <v>102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19"/>
      <c r="B89" s="30" t="str">
        <f>B82</f>
        <v>ЛЭП 0,4 кВ для электроснабжения многоквартирных жилых домов №2,14,18 по ул. Набережной и №15 по ул. Широкая в п. Пионерный в г. Когалым</v>
      </c>
      <c r="C89" s="30" t="str">
        <f>C16</f>
        <v>Вводимая протяженность сетей – 1,44 км</v>
      </c>
      <c r="D89" s="29" t="s">
        <v>117</v>
      </c>
      <c r="E89" s="31"/>
      <c r="F89" s="39">
        <f>3.5888047/1.18</f>
        <v>3.0413599152542372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3.0413599152542372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3" zoomScale="59" zoomScaleNormal="59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314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25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308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315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/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316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317</v>
      </c>
      <c r="D19" s="111"/>
      <c r="E19" s="1"/>
      <c r="F19" s="2"/>
      <c r="G19" s="3"/>
    </row>
    <row r="20" spans="1:7" ht="72.650000000000006" customHeight="1" x14ac:dyDescent="0.35">
      <c r="A20" s="5">
        <v>14</v>
      </c>
      <c r="B20" s="9" t="s">
        <v>178</v>
      </c>
      <c r="C20" s="149" t="s">
        <v>318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181</v>
      </c>
      <c r="D24" s="111"/>
      <c r="E24" s="11" t="s">
        <v>265</v>
      </c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C19</f>
        <v>Обеспечение населения услугой качественного и бесперебойного электроснабжения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3,6 км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C19</f>
        <v>Обеспечение населения услугой качественного и бесперебойного электроснабжения</v>
      </c>
      <c r="C45" s="111" t="str">
        <f>C18</f>
        <v>Износ электросетевого оборудования, требуется полная замена двух взаимо-резервируемых кабельных линий в связи с ветхим состоянием существующих КЛ-6 кВ. Выход из строя соединительных муфт, количество которых превысило строительные нормы.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44">
        <v>18.154946737957744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72" t="s">
        <v>235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69">
        <v>-14355169.061074454</v>
      </c>
      <c r="D61" s="124"/>
      <c r="E61" s="124"/>
      <c r="F61" s="2"/>
      <c r="G61" s="2"/>
      <c r="H61" s="3"/>
    </row>
    <row r="62" spans="1:8" ht="15.5" x14ac:dyDescent="0.35">
      <c r="A62" s="60"/>
      <c r="B62" s="66" t="s">
        <v>223</v>
      </c>
      <c r="C62" s="70" t="s">
        <v>236</v>
      </c>
      <c r="D62" s="156"/>
      <c r="E62" s="154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ЛЭП-6 кВ от ПС-35/6 кВ №35 до ЦРП-13 
в п. Пионерный г. Когалым</v>
      </c>
      <c r="C82" s="48" t="s">
        <v>275</v>
      </c>
      <c r="D82" s="31" t="s">
        <v>210</v>
      </c>
      <c r="E82" s="31" t="s">
        <v>102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19"/>
      <c r="B89" s="30" t="str">
        <f>B82</f>
        <v>ЛЭП-6 кВ от ПС-35/6 кВ №35 до ЦРП-13 
в п. Пионерный г. Когалым</v>
      </c>
      <c r="C89" s="30" t="str">
        <f>C16</f>
        <v>Вводимая протяженность сетей – 3,6 км</v>
      </c>
      <c r="D89" s="29" t="s">
        <v>117</v>
      </c>
      <c r="E89" s="31"/>
      <c r="F89" s="39">
        <f>19.27338508/1.18</f>
        <v>16.333377186440678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16.333377186440678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52" zoomScale="47" zoomScaleNormal="47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319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26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320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321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322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323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324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49" t="s">
        <v>325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181</v>
      </c>
      <c r="D24" s="111"/>
      <c r="E24" s="11" t="s">
        <v>265</v>
      </c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 в г. Когалыме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мощность - 1,26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1,85 км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C31</f>
        <v>Обеспечение услугой качественного, бесперебойного электроснабжения потребителей  в г. Когалыме</v>
      </c>
      <c r="C45" s="111" t="str">
        <f>C18</f>
        <v>В связи с  увеличением потребляемой мощности  проживающими на ЗУ СОНТ, существующие однотрансформаторные ТП№2-60, ТП№2-70  не обеспечивают надежность электроснабжения.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77">
        <v>2.1940685598147254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77">
        <v>2.8309205306799381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78">
        <v>29369246.364748564</v>
      </c>
      <c r="D61" s="124"/>
      <c r="E61" s="124"/>
      <c r="F61" s="2"/>
      <c r="G61" s="2"/>
      <c r="H61" s="3"/>
    </row>
    <row r="62" spans="1:8" ht="15.5" x14ac:dyDescent="0.35">
      <c r="A62" s="60"/>
      <c r="B62" s="66" t="s">
        <v>223</v>
      </c>
      <c r="C62" s="79" t="s">
        <v>224</v>
      </c>
      <c r="D62" s="156"/>
      <c r="E62" s="154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КТП 10/0,4 кВ (2 шт.) взамен существующих ТП№2-60, ТП№2-70 в г. Когалым</v>
      </c>
      <c r="C82" s="48" t="s">
        <v>275</v>
      </c>
      <c r="D82" s="31" t="s">
        <v>210</v>
      </c>
      <c r="E82" s="31" t="s">
        <v>102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19"/>
      <c r="B89" s="30" t="str">
        <f>B82</f>
        <v>КТП 10/0,4 кВ (2 шт.) взамен существующих ТП№2-60, ТП№2-70 в г. Когалым</v>
      </c>
      <c r="C89" s="30" t="str">
        <f>C16</f>
        <v>Вводимая мощность - 1,26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1,85 км</v>
      </c>
      <c r="D89" s="29" t="s">
        <v>117</v>
      </c>
      <c r="E89" s="31"/>
      <c r="F89" s="39">
        <f>18.15288018/1.18</f>
        <v>15.383796762711865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15.383796762711865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9" zoomScale="57" zoomScaleNormal="57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326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27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/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320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327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322</v>
      </c>
      <c r="D17" s="117"/>
      <c r="E17" s="1"/>
      <c r="F17" s="2"/>
      <c r="G17" s="3"/>
    </row>
    <row r="18" spans="1:7" ht="78.650000000000006" customHeight="1" x14ac:dyDescent="0.35">
      <c r="A18" s="5">
        <v>12</v>
      </c>
      <c r="B18" s="9" t="s">
        <v>175</v>
      </c>
      <c r="C18" s="117" t="s">
        <v>328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329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49" t="s">
        <v>330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181</v>
      </c>
      <c r="D24" s="111"/>
      <c r="E24" s="11" t="s">
        <v>265</v>
      </c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 в г. Когалыме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1,76 км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C31</f>
        <v>Обеспечение услугой качественного, бесперебойного электроснабжения потребителей  в г. Когалыме</v>
      </c>
      <c r="C45" s="111" t="str">
        <f>C18</f>
        <v>Ветхое состояние существующей ВЛ-10 кВ (истек срок полезного использования воздушной линии, год ввода в эксплуатацию – 1985г.)  Требуется выправка опор с частичной заменой, полная замена провода и подвесной арматуры.Для обеспечения надежности электроснабжения скважин городского водозабора необходимо выполнить  строительство ВЛ-10 кВ.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23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25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27">
        <v>6.3379736941273084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65">
        <v>13.99652529908672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39">
        <v>-720828.52778628282</v>
      </c>
      <c r="D61" s="124"/>
      <c r="E61" s="124"/>
      <c r="F61" s="2"/>
      <c r="G61" s="2"/>
      <c r="H61" s="3"/>
    </row>
    <row r="62" spans="1:8" ht="15.5" x14ac:dyDescent="0.35">
      <c r="A62" s="60"/>
      <c r="B62" s="66" t="s">
        <v>223</v>
      </c>
      <c r="C62" s="67" t="s">
        <v>236</v>
      </c>
      <c r="D62" s="156"/>
      <c r="E62" s="154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 -10 кВ на участках ЦРП№2-4 – КТП-3 – КТП-4 в г. Когалым</v>
      </c>
      <c r="C82" s="48" t="s">
        <v>275</v>
      </c>
      <c r="D82" s="31" t="s">
        <v>210</v>
      </c>
      <c r="E82" s="31" t="s">
        <v>102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19"/>
      <c r="B89" s="30" t="str">
        <f>B82</f>
        <v>ЛЭП -10 кВ на участках ЦРП№2-4 – КТП-3 – КТП-4 в г. Когалым</v>
      </c>
      <c r="C89" s="30" t="str">
        <f>C16</f>
        <v>Вводимая протяженность сетей – 1,76 км</v>
      </c>
      <c r="D89" s="29" t="s">
        <v>117</v>
      </c>
      <c r="E89" s="31"/>
      <c r="F89" s="39">
        <f>6.57203718/1.18</f>
        <v>5.5695230338983048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5.5695230338983048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50" zoomScale="54" zoomScaleNormal="54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331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28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/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320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332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322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333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329</v>
      </c>
      <c r="D19" s="111"/>
      <c r="E19" s="1"/>
      <c r="F19" s="2"/>
      <c r="G19" s="3"/>
    </row>
    <row r="20" spans="1:7" ht="72.650000000000006" customHeight="1" x14ac:dyDescent="0.35">
      <c r="A20" s="5">
        <v>14</v>
      </c>
      <c r="B20" s="9" t="s">
        <v>178</v>
      </c>
      <c r="C20" s="149" t="s">
        <v>334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181</v>
      </c>
      <c r="D24" s="111"/>
      <c r="E24" s="11" t="s">
        <v>265</v>
      </c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 в г. Когалыме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0,8 км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C31</f>
        <v>Обеспечение услугой качественного, бесперебойного электроснабжения потребителей  в г. Когалыме</v>
      </c>
      <c r="C45" s="111" t="str">
        <f>C18</f>
        <v>Необходима полная замена кабельных линий в связи с ветхим состоянием существующих КЛ-10 кВ. Выход из строя соединительных муфт, количество которых превысило строительные нормы.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44">
        <v>4.1732495664750466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72">
        <v>6.6646342811926127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69">
        <v>1493206.5870114411</v>
      </c>
      <c r="D61" s="124"/>
      <c r="E61" s="124"/>
      <c r="F61" s="2"/>
      <c r="G61" s="2"/>
      <c r="H61" s="3"/>
    </row>
    <row r="62" spans="1:8" ht="15.5" x14ac:dyDescent="0.35">
      <c r="A62" s="60"/>
      <c r="B62" s="66" t="s">
        <v>223</v>
      </c>
      <c r="C62" s="70" t="s">
        <v>224</v>
      </c>
      <c r="D62" s="156"/>
      <c r="E62" s="154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 -10 кВ на участках  ТП№2-1 – ТП№2-37 – ТП№2-38 в г. Когалым</v>
      </c>
      <c r="C82" s="48" t="s">
        <v>275</v>
      </c>
      <c r="D82" s="31" t="s">
        <v>191</v>
      </c>
      <c r="E82" s="31" t="s">
        <v>191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19"/>
      <c r="B89" s="30" t="str">
        <f>B82</f>
        <v>ЛЭП -10 кВ на участках  ТП№2-1 – ТП№2-37 – ТП№2-38 в г. Когалым</v>
      </c>
      <c r="C89" s="30" t="str">
        <f>C16</f>
        <v>Вводимая протяженность сетей – 0,8 км</v>
      </c>
      <c r="D89" s="29" t="s">
        <v>117</v>
      </c>
      <c r="E89" s="31"/>
      <c r="F89" s="39">
        <f>4.28297445/1.18</f>
        <v>3.6296393644067799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3.6296393644067799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70" zoomScale="58" zoomScaleNormal="58" workbookViewId="0">
      <selection activeCell="C20" sqref="C20:D20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7.2695312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8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4" customHeight="1" x14ac:dyDescent="0.35">
      <c r="A4" s="5">
        <v>1</v>
      </c>
      <c r="B4" s="6" t="s">
        <v>2</v>
      </c>
      <c r="C4" s="113" t="s">
        <v>335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80">
        <v>29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/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336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337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338</v>
      </c>
      <c r="D16" s="111"/>
      <c r="E16" s="1"/>
      <c r="F16" s="2"/>
      <c r="G16" s="3"/>
    </row>
    <row r="17" spans="1:7" ht="47.25" customHeight="1" x14ac:dyDescent="0.35">
      <c r="A17" s="5">
        <v>11</v>
      </c>
      <c r="B17" s="9" t="s">
        <v>173</v>
      </c>
      <c r="C17" s="115" t="s">
        <v>339</v>
      </c>
      <c r="D17" s="116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298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340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11" t="s">
        <v>341</v>
      </c>
      <c r="D20" s="111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57" t="s">
        <v>342</v>
      </c>
      <c r="D24" s="157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57" t="s">
        <v>33</v>
      </c>
      <c r="D25" s="157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 t="s">
        <v>303</v>
      </c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C19</f>
        <v>Технологическое присоединение потребителей к электрическом сетям в г. Когалыме</v>
      </c>
      <c r="D31" s="111"/>
      <c r="E31" s="2"/>
      <c r="F31" s="2"/>
      <c r="G31" s="3"/>
    </row>
    <row r="32" spans="1:7" ht="55.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19,1 км.
Вводимая мощность – 6,78 МВА.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98.25" customHeight="1" x14ac:dyDescent="0.35">
      <c r="A45" s="119"/>
      <c r="B45" s="9" t="str">
        <f>C31</f>
        <v>Технологическое присоединение потребителей к электрическом сетям в г. Когалыме</v>
      </c>
      <c r="C45" s="111" t="s">
        <v>304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17">
        <v>42</v>
      </c>
      <c r="B57" s="18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19"/>
      <c r="B58" s="13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19"/>
      <c r="B59" s="30"/>
      <c r="C59" s="44"/>
      <c r="D59" s="124"/>
      <c r="E59" s="124"/>
      <c r="F59" s="2"/>
      <c r="G59" s="2"/>
      <c r="H59" s="3"/>
    </row>
    <row r="60" spans="1:8" ht="15.5" x14ac:dyDescent="0.35">
      <c r="A60" s="19"/>
      <c r="B60" s="30"/>
      <c r="C60" s="57"/>
      <c r="D60" s="124"/>
      <c r="E60" s="124"/>
      <c r="F60" s="2"/>
      <c r="G60" s="2"/>
      <c r="H60" s="3"/>
    </row>
    <row r="61" spans="1:8" ht="15.5" x14ac:dyDescent="0.35">
      <c r="A61" s="19"/>
      <c r="B61" s="30"/>
      <c r="C61" s="31"/>
      <c r="D61" s="124"/>
      <c r="E61" s="124"/>
      <c r="F61" s="2"/>
      <c r="G61" s="2"/>
      <c r="H61" s="3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15.5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Сети электроснабжения 0,4 и 6-20 кВ для технологического присоединения потребителей 
г. Когалым</v>
      </c>
      <c r="C82" s="81" t="s">
        <v>343</v>
      </c>
      <c r="D82" s="31" t="s">
        <v>210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8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62.25" customHeight="1" x14ac:dyDescent="0.35">
      <c r="A89" s="19"/>
      <c r="B89" s="30" t="str">
        <f>B82</f>
        <v>Сети электроснабжения 0,4 и 6-20 кВ для технологического присоединения потребителей 
г. Когалым</v>
      </c>
      <c r="C89" s="30" t="str">
        <f>C16</f>
        <v>Вводимая протяженность сетей – 19,1 км.
Вводимая мощность – 6,78 МВА.</v>
      </c>
      <c r="D89" s="29" t="s">
        <v>117</v>
      </c>
      <c r="E89" s="31"/>
      <c r="F89" s="39">
        <f>172.38344001/1.18</f>
        <v>146.08766102542373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146.08766102542373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3"/>
  <sheetViews>
    <sheetView topLeftCell="A73" zoomScale="62" zoomScaleNormal="62" zoomScaleSheetLayoutView="80" workbookViewId="0">
      <selection activeCell="B91" sqref="B91"/>
    </sheetView>
  </sheetViews>
  <sheetFormatPr defaultColWidth="9.1796875" defaultRowHeight="15.5" x14ac:dyDescent="0.35"/>
  <cols>
    <col min="1" max="1" width="16" style="43" customWidth="1"/>
    <col min="2" max="2" width="57.7265625" style="3" customWidth="1"/>
    <col min="3" max="3" width="43.1796875" style="3" customWidth="1"/>
    <col min="4" max="4" width="92.453125" style="3" customWidth="1"/>
    <col min="5" max="5" width="17.81640625" style="3" customWidth="1"/>
    <col min="6" max="7" width="29.26953125" style="3" customWidth="1"/>
    <col min="8" max="16384" width="9.1796875" style="3"/>
  </cols>
  <sheetData>
    <row r="2" spans="1:6" x14ac:dyDescent="0.35">
      <c r="A2" s="1"/>
      <c r="B2" s="112" t="s">
        <v>0</v>
      </c>
      <c r="C2" s="112"/>
      <c r="D2" s="112"/>
      <c r="E2" s="2"/>
      <c r="F2" s="2"/>
    </row>
    <row r="3" spans="1:6" ht="48" customHeight="1" x14ac:dyDescent="0.35">
      <c r="A3" s="4" t="s">
        <v>1</v>
      </c>
      <c r="B3" s="2"/>
      <c r="C3" s="2"/>
      <c r="D3" s="2"/>
      <c r="E3" s="2"/>
      <c r="F3" s="2"/>
    </row>
    <row r="4" spans="1:6" ht="30" customHeight="1" x14ac:dyDescent="0.35">
      <c r="A4" s="5">
        <v>1</v>
      </c>
      <c r="B4" s="6" t="s">
        <v>2</v>
      </c>
      <c r="C4" s="113" t="s">
        <v>127</v>
      </c>
      <c r="D4" s="114"/>
      <c r="E4" s="2"/>
      <c r="F4" s="2"/>
    </row>
    <row r="5" spans="1:6" x14ac:dyDescent="0.35">
      <c r="A5" s="5">
        <v>2</v>
      </c>
      <c r="B5" s="6" t="s">
        <v>4</v>
      </c>
      <c r="C5" s="7">
        <v>3</v>
      </c>
      <c r="D5" s="2"/>
      <c r="E5" s="2"/>
      <c r="F5" s="2"/>
    </row>
    <row r="6" spans="1:6" x14ac:dyDescent="0.35">
      <c r="A6" s="5">
        <v>3</v>
      </c>
      <c r="B6" s="6" t="s">
        <v>5</v>
      </c>
      <c r="C6" s="6" t="s">
        <v>6</v>
      </c>
      <c r="D6" s="2"/>
      <c r="E6" s="2"/>
      <c r="F6" s="2"/>
    </row>
    <row r="7" spans="1:6" x14ac:dyDescent="0.35">
      <c r="A7" s="1"/>
      <c r="B7" s="2"/>
      <c r="C7" s="2"/>
      <c r="D7" s="2"/>
      <c r="E7" s="2"/>
      <c r="F7" s="2"/>
    </row>
    <row r="8" spans="1:6" x14ac:dyDescent="0.35">
      <c r="A8" s="8"/>
      <c r="B8" s="112" t="s">
        <v>7</v>
      </c>
      <c r="C8" s="112"/>
      <c r="D8" s="112"/>
      <c r="E8" s="2"/>
      <c r="F8" s="2"/>
    </row>
    <row r="9" spans="1:6" x14ac:dyDescent="0.35">
      <c r="A9" s="1"/>
      <c r="B9" s="2"/>
      <c r="C9" s="2"/>
      <c r="D9" s="2"/>
      <c r="E9" s="2"/>
      <c r="F9" s="2"/>
    </row>
    <row r="10" spans="1:6" ht="46.5" x14ac:dyDescent="0.35">
      <c r="A10" s="5">
        <v>4</v>
      </c>
      <c r="B10" s="9" t="s">
        <v>8</v>
      </c>
      <c r="C10" s="111" t="s">
        <v>9</v>
      </c>
      <c r="D10" s="111"/>
      <c r="E10" s="2"/>
      <c r="F10" s="2"/>
    </row>
    <row r="11" spans="1:6" ht="31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</row>
    <row r="12" spans="1:6" ht="31" x14ac:dyDescent="0.35">
      <c r="A12" s="5">
        <v>6</v>
      </c>
      <c r="B12" s="9" t="s">
        <v>12</v>
      </c>
      <c r="C12" s="111" t="s">
        <v>9</v>
      </c>
      <c r="D12" s="111"/>
      <c r="E12" s="2"/>
      <c r="F12" s="2"/>
    </row>
    <row r="13" spans="1:6" x14ac:dyDescent="0.35">
      <c r="A13" s="5">
        <v>7</v>
      </c>
      <c r="B13" s="9" t="s">
        <v>13</v>
      </c>
      <c r="C13" s="111" t="s">
        <v>14</v>
      </c>
      <c r="D13" s="111"/>
      <c r="E13" s="2"/>
      <c r="F13" s="2"/>
    </row>
    <row r="14" spans="1:6" ht="31" x14ac:dyDescent="0.35">
      <c r="A14" s="5">
        <v>8</v>
      </c>
      <c r="B14" s="9" t="s">
        <v>15</v>
      </c>
      <c r="C14" s="111" t="s">
        <v>16</v>
      </c>
      <c r="D14" s="111"/>
      <c r="E14" s="2"/>
      <c r="F14" s="2"/>
    </row>
    <row r="15" spans="1:6" x14ac:dyDescent="0.35">
      <c r="A15" s="5">
        <v>9</v>
      </c>
      <c r="B15" s="9" t="s">
        <v>17</v>
      </c>
      <c r="C15" s="111" t="s">
        <v>18</v>
      </c>
      <c r="D15" s="111"/>
      <c r="E15" s="2"/>
      <c r="F15" s="2"/>
    </row>
    <row r="16" spans="1:6" ht="31" x14ac:dyDescent="0.35">
      <c r="A16" s="5">
        <v>10</v>
      </c>
      <c r="B16" s="9" t="s">
        <v>19</v>
      </c>
      <c r="C16" s="111" t="s">
        <v>128</v>
      </c>
      <c r="D16" s="111"/>
      <c r="E16" s="1"/>
      <c r="F16" s="2"/>
    </row>
    <row r="17" spans="1:6" ht="46.5" x14ac:dyDescent="0.35">
      <c r="A17" s="5">
        <v>11</v>
      </c>
      <c r="B17" s="9" t="s">
        <v>21</v>
      </c>
      <c r="C17" s="111" t="s">
        <v>123</v>
      </c>
      <c r="D17" s="111"/>
      <c r="E17" s="1"/>
      <c r="F17" s="2"/>
    </row>
    <row r="18" spans="1:6" ht="31" x14ac:dyDescent="0.35">
      <c r="A18" s="5">
        <v>12</v>
      </c>
      <c r="B18" s="9" t="s">
        <v>23</v>
      </c>
      <c r="C18" s="117" t="s">
        <v>24</v>
      </c>
      <c r="D18" s="117"/>
      <c r="E18" s="1"/>
      <c r="F18" s="2"/>
    </row>
    <row r="19" spans="1:6" ht="31" x14ac:dyDescent="0.35">
      <c r="A19" s="5">
        <v>13</v>
      </c>
      <c r="B19" s="9" t="s">
        <v>25</v>
      </c>
      <c r="C19" s="111" t="s">
        <v>26</v>
      </c>
      <c r="D19" s="111"/>
      <c r="E19" s="1"/>
      <c r="F19" s="2"/>
    </row>
    <row r="20" spans="1:6" ht="87.75" customHeight="1" x14ac:dyDescent="0.35">
      <c r="A20" s="5">
        <v>14</v>
      </c>
      <c r="B20" s="9" t="s">
        <v>27</v>
      </c>
      <c r="C20" s="111" t="s">
        <v>129</v>
      </c>
      <c r="D20" s="111"/>
      <c r="E20" s="11"/>
      <c r="F20" s="2"/>
    </row>
    <row r="22" spans="1:6" x14ac:dyDescent="0.35">
      <c r="A22" s="8"/>
      <c r="B22" s="112" t="s">
        <v>29</v>
      </c>
      <c r="C22" s="112"/>
      <c r="D22" s="112"/>
      <c r="E22" s="2"/>
      <c r="F22" s="2"/>
    </row>
    <row r="23" spans="1:6" x14ac:dyDescent="0.35">
      <c r="A23" s="1"/>
      <c r="B23" s="2"/>
      <c r="C23" s="2"/>
      <c r="D23" s="2"/>
      <c r="E23" s="2"/>
      <c r="F23" s="2"/>
    </row>
    <row r="24" spans="1:6" ht="46.5" x14ac:dyDescent="0.35">
      <c r="A24" s="5">
        <v>15</v>
      </c>
      <c r="B24" s="9" t="s">
        <v>30</v>
      </c>
      <c r="C24" s="111" t="s">
        <v>130</v>
      </c>
      <c r="D24" s="111"/>
      <c r="E24" s="11"/>
      <c r="F24" s="2"/>
    </row>
    <row r="25" spans="1:6" ht="46.5" x14ac:dyDescent="0.35">
      <c r="A25" s="5">
        <v>16</v>
      </c>
      <c r="B25" s="9" t="s">
        <v>32</v>
      </c>
      <c r="C25" s="111" t="s">
        <v>33</v>
      </c>
      <c r="D25" s="111"/>
      <c r="E25" s="2"/>
      <c r="F25" s="2"/>
    </row>
    <row r="26" spans="1:6" ht="62" x14ac:dyDescent="0.35">
      <c r="A26" s="5">
        <v>17</v>
      </c>
      <c r="B26" s="9" t="s">
        <v>34</v>
      </c>
      <c r="C26" s="111"/>
      <c r="D26" s="111"/>
      <c r="E26" s="2"/>
      <c r="F26" s="2"/>
    </row>
    <row r="27" spans="1:6" ht="29.25" customHeight="1" x14ac:dyDescent="0.35">
      <c r="A27" s="5">
        <v>18</v>
      </c>
      <c r="B27" s="9" t="s">
        <v>35</v>
      </c>
      <c r="C27" s="111" t="s">
        <v>36</v>
      </c>
      <c r="D27" s="111"/>
      <c r="E27" s="2"/>
      <c r="F27" s="2"/>
    </row>
    <row r="29" spans="1:6" x14ac:dyDescent="0.35">
      <c r="A29" s="8"/>
      <c r="B29" s="112" t="s">
        <v>37</v>
      </c>
      <c r="C29" s="112"/>
      <c r="D29" s="112"/>
      <c r="E29" s="2"/>
      <c r="F29" s="2"/>
    </row>
    <row r="30" spans="1:6" x14ac:dyDescent="0.35">
      <c r="A30" s="1"/>
      <c r="B30" s="2"/>
      <c r="C30" s="2"/>
      <c r="D30" s="2"/>
      <c r="E30" s="2"/>
      <c r="F30" s="2"/>
    </row>
    <row r="31" spans="1:6" ht="39" customHeight="1" x14ac:dyDescent="0.35">
      <c r="A31" s="5" t="s">
        <v>38</v>
      </c>
      <c r="B31" s="9" t="s">
        <v>39</v>
      </c>
      <c r="C31" s="111" t="str">
        <f>C17</f>
        <v>Реализация проекта направлена на повышение качества и надёжности электроснабжения потребителей в г. Белоярском</v>
      </c>
      <c r="D31" s="111"/>
      <c r="E31" s="2"/>
      <c r="F31" s="2"/>
    </row>
    <row r="32" spans="1:6" ht="51.75" customHeight="1" x14ac:dyDescent="0.35">
      <c r="A32" s="5" t="s">
        <v>40</v>
      </c>
      <c r="B32" s="9" t="s">
        <v>41</v>
      </c>
      <c r="C32" s="111" t="s">
        <v>131</v>
      </c>
      <c r="D32" s="111"/>
      <c r="E32" s="12"/>
      <c r="F32" s="2"/>
    </row>
    <row r="33" spans="1:7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</row>
    <row r="34" spans="1:7" ht="62" x14ac:dyDescent="0.35">
      <c r="A34" s="5" t="s">
        <v>46</v>
      </c>
      <c r="B34" s="9" t="s">
        <v>47</v>
      </c>
      <c r="C34" s="111" t="s">
        <v>9</v>
      </c>
      <c r="D34" s="111"/>
      <c r="E34" s="2"/>
      <c r="F34" s="2"/>
    </row>
    <row r="36" spans="1:7" x14ac:dyDescent="0.35">
      <c r="A36" s="8"/>
      <c r="B36" s="112" t="s">
        <v>48</v>
      </c>
      <c r="C36" s="112"/>
      <c r="D36" s="112"/>
      <c r="E36" s="2"/>
      <c r="F36" s="2"/>
    </row>
    <row r="37" spans="1:7" x14ac:dyDescent="0.35">
      <c r="A37" s="1"/>
      <c r="B37" s="2"/>
      <c r="C37" s="2"/>
      <c r="D37" s="2"/>
      <c r="E37" s="2"/>
      <c r="F37" s="2"/>
    </row>
    <row r="38" spans="1:7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</row>
    <row r="39" spans="1:7" ht="48" customHeight="1" x14ac:dyDescent="0.35">
      <c r="A39" s="5" t="s">
        <v>52</v>
      </c>
      <c r="B39" s="9" t="s">
        <v>53</v>
      </c>
      <c r="C39" s="111"/>
      <c r="D39" s="111"/>
      <c r="E39" s="2"/>
      <c r="F39" s="2"/>
    </row>
    <row r="40" spans="1:7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</row>
    <row r="42" spans="1:7" x14ac:dyDescent="0.35">
      <c r="A42" s="8"/>
      <c r="B42" s="112" t="s">
        <v>57</v>
      </c>
      <c r="C42" s="112"/>
      <c r="D42" s="112"/>
      <c r="E42" s="2"/>
      <c r="F42" s="2"/>
    </row>
    <row r="43" spans="1:7" x14ac:dyDescent="0.35">
      <c r="A43" s="1"/>
      <c r="B43" s="2"/>
      <c r="C43" s="2"/>
      <c r="D43" s="2"/>
      <c r="E43" s="2"/>
      <c r="F43" s="2"/>
    </row>
    <row r="44" spans="1:7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</row>
    <row r="45" spans="1:7" ht="102" customHeight="1" x14ac:dyDescent="0.35">
      <c r="A45" s="119"/>
      <c r="B45" s="9" t="str">
        <f>C31</f>
        <v>Реализация проекта направлена на повышение качества и надёжности электроснабжения потребителей в г. Белоярском</v>
      </c>
      <c r="C45" s="111" t="str">
        <f>C18</f>
        <v>Моральный и физический износ оборудования</v>
      </c>
      <c r="D45" s="121"/>
      <c r="E45" s="2"/>
      <c r="F45" s="2"/>
    </row>
    <row r="47" spans="1:7" x14ac:dyDescent="0.35">
      <c r="A47" s="14"/>
      <c r="B47" s="112" t="s">
        <v>61</v>
      </c>
      <c r="C47" s="112"/>
      <c r="D47" s="112"/>
      <c r="E47" s="112"/>
      <c r="F47" s="2"/>
      <c r="G47" s="2"/>
    </row>
    <row r="48" spans="1:7" s="16" customFormat="1" x14ac:dyDescent="0.35">
      <c r="A48" s="14"/>
      <c r="B48" s="14"/>
      <c r="C48" s="14"/>
      <c r="D48" s="14"/>
      <c r="E48" s="14"/>
      <c r="F48" s="15"/>
      <c r="G48" s="15"/>
    </row>
    <row r="49" spans="1:7" x14ac:dyDescent="0.35">
      <c r="A49" s="22">
        <v>41</v>
      </c>
      <c r="B49" s="23" t="s">
        <v>62</v>
      </c>
      <c r="C49" s="18" t="s">
        <v>63</v>
      </c>
      <c r="D49" s="18" t="s">
        <v>64</v>
      </c>
      <c r="E49" s="18" t="s">
        <v>65</v>
      </c>
      <c r="F49" s="2"/>
      <c r="G49" s="2"/>
    </row>
    <row r="50" spans="1:7" ht="30" x14ac:dyDescent="0.35">
      <c r="A50" s="24"/>
      <c r="B50" s="25" t="s">
        <v>66</v>
      </c>
      <c r="C50" s="13" t="s">
        <v>67</v>
      </c>
      <c r="D50" s="13" t="s">
        <v>68</v>
      </c>
      <c r="E50" s="13" t="s">
        <v>69</v>
      </c>
      <c r="F50" s="2"/>
      <c r="G50" s="2"/>
    </row>
    <row r="51" spans="1:7" x14ac:dyDescent="0.35">
      <c r="A51" s="24"/>
      <c r="B51" s="48"/>
      <c r="C51" s="21"/>
      <c r="D51" s="21"/>
      <c r="E51" s="21"/>
      <c r="F51" s="2"/>
      <c r="G51" s="2"/>
    </row>
    <row r="52" spans="1:7" x14ac:dyDescent="0.35">
      <c r="A52" s="24"/>
      <c r="B52" s="48"/>
      <c r="C52" s="21"/>
      <c r="D52" s="21"/>
      <c r="E52" s="21"/>
      <c r="F52" s="2"/>
      <c r="G52" s="2"/>
    </row>
    <row r="53" spans="1:7" ht="18" customHeight="1" x14ac:dyDescent="0.35">
      <c r="A53" s="24"/>
      <c r="B53" s="48"/>
      <c r="C53" s="21"/>
      <c r="D53" s="21"/>
      <c r="E53" s="21"/>
      <c r="F53" s="2"/>
      <c r="G53" s="2"/>
    </row>
    <row r="54" spans="1:7" x14ac:dyDescent="0.35">
      <c r="A54" s="3"/>
    </row>
    <row r="55" spans="1:7" x14ac:dyDescent="0.35">
      <c r="A55" s="14"/>
      <c r="B55" s="112" t="s">
        <v>70</v>
      </c>
      <c r="C55" s="112"/>
      <c r="D55" s="112"/>
      <c r="E55" s="112"/>
      <c r="F55" s="2"/>
      <c r="G55" s="2"/>
    </row>
    <row r="56" spans="1:7" s="16" customFormat="1" x14ac:dyDescent="0.35">
      <c r="A56" s="14"/>
      <c r="B56" s="14"/>
      <c r="C56" s="14"/>
      <c r="D56" s="14"/>
      <c r="E56" s="14"/>
      <c r="F56" s="15"/>
      <c r="G56" s="15"/>
    </row>
    <row r="57" spans="1:7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</row>
    <row r="58" spans="1:7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</row>
    <row r="59" spans="1:7" x14ac:dyDescent="0.35">
      <c r="A59" s="24"/>
      <c r="B59" s="26"/>
      <c r="C59" s="44"/>
      <c r="D59" s="124"/>
      <c r="E59" s="124"/>
      <c r="F59" s="2"/>
      <c r="G59" s="2"/>
    </row>
    <row r="60" spans="1:7" x14ac:dyDescent="0.35">
      <c r="A60" s="24"/>
      <c r="B60" s="26"/>
      <c r="C60" s="45"/>
      <c r="D60" s="124"/>
      <c r="E60" s="124"/>
      <c r="F60" s="2"/>
      <c r="G60" s="2"/>
    </row>
    <row r="61" spans="1:7" x14ac:dyDescent="0.35">
      <c r="A61" s="24"/>
      <c r="B61" s="26"/>
      <c r="C61" s="31"/>
      <c r="D61" s="124"/>
      <c r="E61" s="124"/>
      <c r="F61" s="2"/>
      <c r="G61" s="2"/>
    </row>
    <row r="63" spans="1:7" x14ac:dyDescent="0.35">
      <c r="A63" s="14"/>
      <c r="B63" s="112" t="s">
        <v>77</v>
      </c>
      <c r="C63" s="112"/>
      <c r="D63" s="112"/>
      <c r="E63" s="112"/>
      <c r="F63" s="2"/>
      <c r="G63" s="2"/>
    </row>
    <row r="64" spans="1:7" s="16" customFormat="1" x14ac:dyDescent="0.35">
      <c r="A64" s="14"/>
      <c r="B64" s="14"/>
      <c r="C64" s="14"/>
      <c r="D64" s="14"/>
      <c r="E64" s="14"/>
      <c r="F64" s="15"/>
      <c r="G64" s="15"/>
    </row>
    <row r="65" spans="1:7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</row>
    <row r="66" spans="1:7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</row>
    <row r="67" spans="1:7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</row>
    <row r="68" spans="1:7" x14ac:dyDescent="0.35">
      <c r="A68" s="19"/>
      <c r="B68" s="123"/>
      <c r="C68" s="21"/>
      <c r="D68" s="21"/>
      <c r="E68" s="21"/>
      <c r="F68" s="2"/>
      <c r="G68" s="2"/>
    </row>
    <row r="69" spans="1:7" x14ac:dyDescent="0.35">
      <c r="A69" s="19"/>
      <c r="B69" s="123"/>
      <c r="C69" s="21"/>
      <c r="D69" s="21"/>
      <c r="E69" s="21"/>
      <c r="F69" s="2"/>
      <c r="G69" s="2"/>
    </row>
    <row r="70" spans="1:7" x14ac:dyDescent="0.35">
      <c r="A70" s="3"/>
    </row>
    <row r="71" spans="1:7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</row>
    <row r="72" spans="1:7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</row>
    <row r="73" spans="1:7" x14ac:dyDescent="0.35">
      <c r="A73" s="19"/>
      <c r="B73" s="123"/>
      <c r="C73" s="21"/>
      <c r="D73" s="21"/>
      <c r="E73" s="21"/>
      <c r="F73" s="2"/>
      <c r="G73" s="2"/>
    </row>
    <row r="74" spans="1:7" x14ac:dyDescent="0.35">
      <c r="A74" s="19"/>
      <c r="B74" s="123"/>
      <c r="C74" s="21"/>
      <c r="D74" s="21"/>
      <c r="E74" s="21"/>
      <c r="F74" s="2"/>
      <c r="G74" s="2"/>
    </row>
    <row r="75" spans="1:7" x14ac:dyDescent="0.35">
      <c r="A75" s="19"/>
      <c r="B75" s="123"/>
      <c r="C75" s="21"/>
      <c r="D75" s="21"/>
      <c r="E75" s="21"/>
      <c r="F75" s="2"/>
      <c r="G75" s="2"/>
    </row>
    <row r="77" spans="1:7" x14ac:dyDescent="0.35">
      <c r="A77" s="14"/>
      <c r="B77" s="112" t="s">
        <v>91</v>
      </c>
      <c r="C77" s="112"/>
      <c r="D77" s="112"/>
      <c r="E77" s="112"/>
      <c r="F77" s="2"/>
      <c r="G77" s="2"/>
    </row>
    <row r="78" spans="1:7" s="16" customFormat="1" x14ac:dyDescent="0.35">
      <c r="A78" s="14"/>
      <c r="B78" s="14"/>
      <c r="C78" s="14"/>
      <c r="D78" s="14"/>
      <c r="E78" s="14"/>
      <c r="F78" s="15"/>
      <c r="G78" s="15"/>
    </row>
    <row r="79" spans="1:7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</row>
    <row r="80" spans="1:7" ht="31.5" customHeight="1" x14ac:dyDescent="0.35">
      <c r="A80" s="19"/>
      <c r="B80" s="123" t="s">
        <v>95</v>
      </c>
      <c r="C80" s="123" t="s">
        <v>96</v>
      </c>
      <c r="D80" s="123" t="s">
        <v>97</v>
      </c>
      <c r="E80" s="123"/>
      <c r="F80" s="2"/>
      <c r="G80" s="2"/>
    </row>
    <row r="81" spans="1:9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</row>
    <row r="82" spans="1:9" ht="58.5" customHeight="1" x14ac:dyDescent="0.35">
      <c r="A82" s="19"/>
      <c r="B82" s="30" t="str">
        <f>C4</f>
        <v>Реконструкция внутрипоселковых сетей электроснабжения 10 кВ, 6 кВ, 0,4 кВ  
в г. Белоярский. ВЛИ-0,4 кВ. 3 этап строительства</v>
      </c>
      <c r="C82" s="31" t="s">
        <v>100</v>
      </c>
      <c r="D82" s="31" t="s">
        <v>101</v>
      </c>
      <c r="E82" s="31" t="s">
        <v>102</v>
      </c>
      <c r="F82" s="2"/>
      <c r="G82" s="2"/>
    </row>
    <row r="83" spans="1:9" s="35" customFormat="1" x14ac:dyDescent="0.35">
      <c r="A83" s="32"/>
      <c r="B83" s="136" t="s">
        <v>103</v>
      </c>
      <c r="C83" s="136"/>
      <c r="D83" s="33"/>
      <c r="E83" s="33"/>
      <c r="F83" s="34"/>
      <c r="G83" s="34"/>
    </row>
    <row r="85" spans="1:9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</row>
    <row r="86" spans="1:9" s="16" customFormat="1" x14ac:dyDescent="0.35">
      <c r="A86" s="14"/>
      <c r="B86" s="14"/>
      <c r="C86" s="14"/>
      <c r="D86" s="14"/>
      <c r="E86" s="14"/>
      <c r="F86" s="14"/>
      <c r="G86" s="14"/>
      <c r="H86" s="15"/>
      <c r="I86" s="15"/>
    </row>
    <row r="87" spans="1:9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</row>
    <row r="88" spans="1:9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</row>
    <row r="89" spans="1:9" ht="62.25" customHeight="1" x14ac:dyDescent="0.35">
      <c r="A89" s="19"/>
      <c r="B89" s="30" t="str">
        <f>B82</f>
        <v>Реконструкция внутрипоселковых сетей электроснабжения 10 кВ, 6 кВ, 0,4 кВ  
в г. Белоярский. ВЛИ-0,4 кВ. 3 этап строительства</v>
      </c>
      <c r="C89" s="30" t="str">
        <f>C16</f>
        <v>Вводимая протяженность сетей – 1,69 км</v>
      </c>
      <c r="D89" s="29" t="s">
        <v>117</v>
      </c>
      <c r="E89" s="31"/>
      <c r="F89" s="49">
        <v>5.9169217927100002</v>
      </c>
      <c r="G89" s="21"/>
      <c r="H89" s="2"/>
      <c r="I89" s="2"/>
    </row>
    <row r="90" spans="1:9" x14ac:dyDescent="0.35">
      <c r="A90" s="19"/>
      <c r="B90" s="30" t="s">
        <v>118</v>
      </c>
      <c r="C90" s="21"/>
      <c r="D90" s="21"/>
      <c r="E90" s="21"/>
      <c r="F90" s="50">
        <f>F89</f>
        <v>5.9169217927100002</v>
      </c>
      <c r="G90" s="21"/>
      <c r="H90" s="2"/>
      <c r="I90" s="2"/>
    </row>
    <row r="92" spans="1:9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</row>
    <row r="93" spans="1:9" s="1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</row>
    <row r="94" spans="1:9" x14ac:dyDescent="0.35">
      <c r="A94" s="51">
        <v>47</v>
      </c>
      <c r="B94" s="127"/>
      <c r="C94" s="128"/>
      <c r="D94" s="128"/>
      <c r="E94" s="128"/>
      <c r="F94" s="128"/>
      <c r="G94" s="129"/>
      <c r="H94" s="2"/>
      <c r="I94" s="2"/>
    </row>
    <row r="95" spans="1:9" ht="15" customHeight="1" x14ac:dyDescent="0.35">
      <c r="A95" s="3"/>
      <c r="B95" s="130"/>
      <c r="C95" s="131"/>
      <c r="D95" s="131"/>
      <c r="E95" s="131"/>
      <c r="F95" s="131"/>
      <c r="G95" s="132"/>
    </row>
    <row r="96" spans="1:9" ht="15" customHeight="1" thickBot="1" x14ac:dyDescent="0.4">
      <c r="A96" s="3"/>
      <c r="B96" s="133"/>
      <c r="C96" s="134"/>
      <c r="D96" s="134"/>
      <c r="E96" s="134"/>
      <c r="F96" s="134"/>
      <c r="G96" s="135"/>
    </row>
    <row r="97" spans="1:9" x14ac:dyDescent="0.35">
      <c r="A97" s="3"/>
    </row>
    <row r="98" spans="1:9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</row>
    <row r="99" spans="1:9" s="1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</row>
    <row r="100" spans="1:9" x14ac:dyDescent="0.35">
      <c r="A100" s="52">
        <v>48</v>
      </c>
      <c r="B100" s="127"/>
      <c r="C100" s="128"/>
      <c r="D100" s="128"/>
      <c r="E100" s="128"/>
      <c r="F100" s="128"/>
      <c r="G100" s="129"/>
      <c r="H100" s="2"/>
      <c r="I100" s="2"/>
    </row>
    <row r="101" spans="1:9" ht="15" customHeight="1" x14ac:dyDescent="0.35">
      <c r="A101" s="3"/>
      <c r="B101" s="130"/>
      <c r="C101" s="131"/>
      <c r="D101" s="131"/>
      <c r="E101" s="131"/>
      <c r="F101" s="131"/>
      <c r="G101" s="132"/>
    </row>
    <row r="102" spans="1:9" ht="15" customHeight="1" x14ac:dyDescent="0.35">
      <c r="A102" s="3"/>
      <c r="B102" s="130"/>
      <c r="C102" s="131"/>
      <c r="D102" s="131"/>
      <c r="E102" s="131"/>
      <c r="F102" s="131"/>
      <c r="G102" s="132"/>
    </row>
    <row r="103" spans="1:9" x14ac:dyDescent="0.35">
      <c r="A103" s="3"/>
      <c r="B103" s="130"/>
      <c r="C103" s="131"/>
      <c r="D103" s="131"/>
      <c r="E103" s="131"/>
      <c r="F103" s="131"/>
      <c r="G103" s="132"/>
    </row>
    <row r="104" spans="1:9" x14ac:dyDescent="0.35">
      <c r="A104" s="3"/>
      <c r="B104" s="130"/>
      <c r="C104" s="131"/>
      <c r="D104" s="131"/>
      <c r="E104" s="131"/>
      <c r="F104" s="131"/>
      <c r="G104" s="132"/>
    </row>
    <row r="105" spans="1:9" x14ac:dyDescent="0.35">
      <c r="A105" s="3"/>
      <c r="B105" s="130"/>
      <c r="C105" s="131"/>
      <c r="D105" s="131"/>
      <c r="E105" s="131"/>
      <c r="F105" s="131"/>
      <c r="G105" s="132"/>
    </row>
    <row r="106" spans="1:9" x14ac:dyDescent="0.35">
      <c r="A106" s="3"/>
      <c r="B106" s="130"/>
      <c r="C106" s="131"/>
      <c r="D106" s="131"/>
      <c r="E106" s="131"/>
      <c r="F106" s="131"/>
      <c r="G106" s="132"/>
    </row>
    <row r="107" spans="1:9" x14ac:dyDescent="0.35">
      <c r="A107" s="3"/>
      <c r="B107" s="130"/>
      <c r="C107" s="131"/>
      <c r="D107" s="131"/>
      <c r="E107" s="131"/>
      <c r="F107" s="131"/>
      <c r="G107" s="132"/>
    </row>
    <row r="108" spans="1:9" x14ac:dyDescent="0.35">
      <c r="A108" s="3"/>
      <c r="B108" s="130"/>
      <c r="C108" s="131"/>
      <c r="D108" s="131"/>
      <c r="E108" s="131"/>
      <c r="F108" s="131"/>
      <c r="G108" s="132"/>
    </row>
    <row r="109" spans="1:9" x14ac:dyDescent="0.35">
      <c r="A109" s="3"/>
      <c r="B109" s="130"/>
      <c r="C109" s="131"/>
      <c r="D109" s="131"/>
      <c r="E109" s="131"/>
      <c r="F109" s="131"/>
      <c r="G109" s="132"/>
    </row>
    <row r="110" spans="1:9" x14ac:dyDescent="0.35">
      <c r="A110" s="3"/>
      <c r="B110" s="130"/>
      <c r="C110" s="131"/>
      <c r="D110" s="131"/>
      <c r="E110" s="131"/>
      <c r="F110" s="131"/>
      <c r="G110" s="132"/>
    </row>
    <row r="111" spans="1:9" x14ac:dyDescent="0.35">
      <c r="A111" s="3"/>
      <c r="B111" s="130"/>
      <c r="C111" s="131"/>
      <c r="D111" s="131"/>
      <c r="E111" s="131"/>
      <c r="F111" s="131"/>
      <c r="G111" s="132"/>
    </row>
    <row r="112" spans="1:9" x14ac:dyDescent="0.35">
      <c r="A112" s="3"/>
      <c r="B112" s="130"/>
      <c r="C112" s="131"/>
      <c r="D112" s="131"/>
      <c r="E112" s="131"/>
      <c r="F112" s="131"/>
      <c r="G112" s="132"/>
    </row>
    <row r="113" spans="1:7" ht="16" thickBot="1" x14ac:dyDescent="0.4">
      <c r="A113" s="3"/>
      <c r="B113" s="133"/>
      <c r="C113" s="134"/>
      <c r="D113" s="134"/>
      <c r="E113" s="134"/>
      <c r="F113" s="134"/>
      <c r="G113" s="135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26" fitToWidth="10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7" zoomScale="62" zoomScaleNormal="62" workbookViewId="0">
      <selection activeCell="C20" sqref="C20:D20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344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30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29.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345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346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177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347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177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49" t="s">
        <v>348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349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5" t="s">
        <v>33</v>
      </c>
      <c r="D25" s="116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п.г.т. Междуреченского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1,92 км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31" x14ac:dyDescent="0.35">
      <c r="A45" s="119"/>
      <c r="B45" s="9" t="str">
        <f>C31</f>
        <v>Обеспечение услугой качественного, бесперебойного электроснабжения потребителей п.г.т. Междуреченского</v>
      </c>
      <c r="C45" s="111" t="str">
        <f>C18</f>
        <v>Состояние сетей (износ) не обеспечивает возросшую потребность в электроэнергии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18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19"/>
      <c r="B58" s="13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19"/>
      <c r="B59" s="62" t="s">
        <v>220</v>
      </c>
      <c r="C59" s="44">
        <v>1.9893269496370865</v>
      </c>
      <c r="D59" s="124"/>
      <c r="E59" s="124"/>
      <c r="F59" s="2"/>
      <c r="G59" s="2"/>
      <c r="H59" s="3"/>
    </row>
    <row r="60" spans="1:8" ht="15.5" x14ac:dyDescent="0.35">
      <c r="A60" s="19"/>
      <c r="B60" s="62" t="s">
        <v>221</v>
      </c>
      <c r="C60" s="72">
        <v>2.5086221371558461</v>
      </c>
      <c r="D60" s="124"/>
      <c r="E60" s="124"/>
      <c r="F60" s="2"/>
      <c r="G60" s="2"/>
      <c r="H60" s="3"/>
    </row>
    <row r="61" spans="1:8" ht="15.5" x14ac:dyDescent="0.35">
      <c r="A61" s="19"/>
      <c r="B61" s="62" t="s">
        <v>222</v>
      </c>
      <c r="C61" s="69">
        <v>35266896.23565986</v>
      </c>
      <c r="D61" s="124"/>
      <c r="E61" s="124"/>
      <c r="F61" s="2"/>
      <c r="G61" s="2"/>
      <c r="H61" s="3"/>
    </row>
    <row r="62" spans="1:8" ht="15.5" x14ac:dyDescent="0.35">
      <c r="B62" s="82" t="s">
        <v>223</v>
      </c>
      <c r="C62" s="70" t="s">
        <v>224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 10 кВ от ПС 110/35/10 кВ "Юмас" до РП №2 в п. Междуреченский Кондинского района</v>
      </c>
      <c r="C82" s="48" t="s">
        <v>158</v>
      </c>
      <c r="D82" s="31" t="s">
        <v>190</v>
      </c>
      <c r="E82" s="31" t="s">
        <v>210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19"/>
      <c r="B89" s="30" t="str">
        <f>B82</f>
        <v>ЛЭП 10 кВ от ПС 110/35/10 кВ "Юмас" до РП №2 в п. Междуреченский Кондинского района</v>
      </c>
      <c r="C89" s="30" t="str">
        <f>C16</f>
        <v>Вводимая протяженность сетей – 1,92 км</v>
      </c>
      <c r="D89" s="29" t="s">
        <v>117</v>
      </c>
      <c r="E89" s="31"/>
      <c r="F89" s="39">
        <v>14.57939418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14.57939418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10" zoomScale="58" zoomScaleNormal="58" workbookViewId="0">
      <selection activeCell="C20" sqref="C20:D20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350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51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51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351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352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353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354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353</v>
      </c>
      <c r="D19" s="111"/>
      <c r="E19" s="1"/>
      <c r="F19" s="2"/>
      <c r="G19" s="3"/>
    </row>
    <row r="20" spans="1:7" ht="180.5" customHeight="1" x14ac:dyDescent="0.35">
      <c r="A20" s="5">
        <v>14</v>
      </c>
      <c r="B20" s="9" t="s">
        <v>178</v>
      </c>
      <c r="C20" s="149" t="s">
        <v>574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355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в п . Мулымья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4,39 км.
Вводимая мощность – 5 МВА.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31" x14ac:dyDescent="0.35">
      <c r="A45" s="119"/>
      <c r="B45" s="9" t="str">
        <f>C31</f>
        <v>Обеспечение услугой качественного, бесперебойного электроснабжения потребителей в п . Мулымья</v>
      </c>
      <c r="C45" s="111" t="str">
        <f>C18</f>
        <v>Состояние сетей  не обеспечивает возросшую потребность в электроэнергии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18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19"/>
      <c r="B58" s="13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19"/>
      <c r="B59" s="62" t="s">
        <v>220</v>
      </c>
      <c r="C59" s="44">
        <v>8.8964736736892185</v>
      </c>
      <c r="D59" s="124"/>
      <c r="E59" s="124"/>
      <c r="F59" s="2"/>
      <c r="G59" s="2"/>
      <c r="H59" s="3"/>
    </row>
    <row r="60" spans="1:8" ht="15.5" x14ac:dyDescent="0.35">
      <c r="A60" s="19"/>
      <c r="B60" s="62" t="s">
        <v>221</v>
      </c>
      <c r="C60" s="45" t="s">
        <v>235</v>
      </c>
      <c r="D60" s="124"/>
      <c r="E60" s="124"/>
      <c r="F60" s="2"/>
      <c r="G60" s="2"/>
      <c r="H60" s="3"/>
    </row>
    <row r="61" spans="1:8" ht="15.5" x14ac:dyDescent="0.35">
      <c r="A61" s="19"/>
      <c r="B61" s="62" t="s">
        <v>222</v>
      </c>
      <c r="C61" s="69">
        <v>-88762724.003387004</v>
      </c>
      <c r="D61" s="124"/>
      <c r="E61" s="124"/>
      <c r="F61" s="2"/>
      <c r="G61" s="2"/>
      <c r="H61" s="3"/>
    </row>
    <row r="62" spans="1:8" ht="15.5" x14ac:dyDescent="0.35">
      <c r="B62" s="82" t="s">
        <v>223</v>
      </c>
      <c r="C62" s="70" t="s">
        <v>236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 35 кВ и ПС "Назарово" в г.п. Мулымья Кондинского района</v>
      </c>
      <c r="C82" s="48" t="s">
        <v>356</v>
      </c>
      <c r="D82" s="31" t="s">
        <v>190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19"/>
      <c r="B89" s="30" t="str">
        <f>B82</f>
        <v>ЛЭП 35 кВ и ПС "Назарово" в г.п. Мулымья Кондинского района</v>
      </c>
      <c r="C89" s="30" t="str">
        <f>C16</f>
        <v>Вводимая протяженность сетей – 4,39 км.
Вводимая мощность – 5 МВА.</v>
      </c>
      <c r="D89" s="29" t="s">
        <v>117</v>
      </c>
      <c r="E89" s="31"/>
      <c r="F89" s="39">
        <v>202.42085563999998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202.42085563999998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3" zoomScale="68" zoomScaleNormal="68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357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32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31.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358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359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360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347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360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49" t="s">
        <v>361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349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в поселках Мулымья, Назарово, Чантырья и Шаим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30,57 км.
Вводимая мощность – 6,16 МВА.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46.5" x14ac:dyDescent="0.35">
      <c r="A45" s="119"/>
      <c r="B45" s="9" t="str">
        <f>C31</f>
        <v>Обеспечение услугой качественного, бесперебойного электроснабжения потребителей в поселках Мулымья, Назарово, Чантырья и Шаим</v>
      </c>
      <c r="C45" s="111" t="str">
        <f>C18</f>
        <v>Состояние сетей (износ) не обеспечивает возросшую потребность в электроэнергии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18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19"/>
      <c r="B58" s="13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19"/>
      <c r="B59" s="62" t="s">
        <v>220</v>
      </c>
      <c r="C59" s="44">
        <v>3.6166834147167304</v>
      </c>
      <c r="D59" s="124"/>
      <c r="E59" s="124"/>
      <c r="F59" s="2"/>
      <c r="G59" s="2"/>
      <c r="H59" s="3"/>
    </row>
    <row r="60" spans="1:8" ht="15.5" x14ac:dyDescent="0.35">
      <c r="A60" s="19"/>
      <c r="B60" s="62" t="s">
        <v>221</v>
      </c>
      <c r="C60" s="72">
        <v>5.3408677213265534</v>
      </c>
      <c r="D60" s="124"/>
      <c r="E60" s="124"/>
      <c r="F60" s="2"/>
      <c r="G60" s="2"/>
      <c r="H60" s="3"/>
    </row>
    <row r="61" spans="1:8" ht="15.5" x14ac:dyDescent="0.35">
      <c r="A61" s="19"/>
      <c r="B61" s="62" t="s">
        <v>222</v>
      </c>
      <c r="C61" s="69">
        <v>123401374.40565735</v>
      </c>
      <c r="D61" s="124"/>
      <c r="E61" s="124"/>
      <c r="F61" s="2"/>
      <c r="G61" s="2"/>
      <c r="H61" s="3"/>
    </row>
    <row r="62" spans="1:8" ht="15.5" x14ac:dyDescent="0.35">
      <c r="B62" s="82" t="s">
        <v>223</v>
      </c>
      <c r="C62" s="70" t="s">
        <v>224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Сети электроснабжения 0,4 кВ с заменой КТП 
в населенных пунктах Мулымья, Назарово, Чантырья и Шаим Кондинского района</v>
      </c>
      <c r="C82" s="29" t="s">
        <v>362</v>
      </c>
      <c r="D82" s="31" t="s">
        <v>190</v>
      </c>
      <c r="E82" s="31" t="s">
        <v>191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19"/>
      <c r="B89" s="30" t="str">
        <f>B82</f>
        <v>Сети электроснабжения 0,4 кВ с заменой КТП 
в населенных пунктах Мулымья, Назарово, Чантырья и Шаим Кондинского района</v>
      </c>
      <c r="C89" s="30" t="str">
        <f>C16</f>
        <v>Вводимая протяженность сетей – 30,57 км.
Вводимая мощность – 6,16 МВА.</v>
      </c>
      <c r="D89" s="29" t="s">
        <v>117</v>
      </c>
      <c r="E89" s="31"/>
      <c r="F89" s="39">
        <v>171.46884623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171.46884623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3" zoomScale="69" zoomScaleNormal="69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363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33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33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364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365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366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228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tr">
        <f>C17</f>
        <v>Обеспечение услугой качественного, бесперебойного электроснабжения потребителей в п. Ушья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49" t="s">
        <v>367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368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в п. Ушья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мощность - 3,2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9,6 км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31" x14ac:dyDescent="0.35">
      <c r="A45" s="119"/>
      <c r="B45" s="9" t="str">
        <f>C31</f>
        <v>Обеспечение услугой качественного, бесперебойного электроснабжения потребителей в п. Ушья</v>
      </c>
      <c r="C45" s="111" t="str">
        <f>C18</f>
        <v>Износ оборудования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18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19"/>
      <c r="B58" s="13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19"/>
      <c r="B59" s="62" t="s">
        <v>220</v>
      </c>
      <c r="C59" s="44">
        <v>3.7907059283733071</v>
      </c>
      <c r="D59" s="124"/>
      <c r="E59" s="124"/>
      <c r="F59" s="2"/>
      <c r="G59" s="2"/>
      <c r="H59" s="3"/>
    </row>
    <row r="60" spans="1:8" ht="15.5" x14ac:dyDescent="0.35">
      <c r="A60" s="19"/>
      <c r="B60" s="62" t="s">
        <v>221</v>
      </c>
      <c r="C60" s="72">
        <v>5.7630898849451269</v>
      </c>
      <c r="D60" s="124"/>
      <c r="E60" s="124"/>
      <c r="F60" s="2"/>
      <c r="G60" s="2"/>
      <c r="H60" s="3"/>
    </row>
    <row r="61" spans="1:8" ht="15.5" x14ac:dyDescent="0.35">
      <c r="A61" s="19"/>
      <c r="B61" s="62" t="s">
        <v>222</v>
      </c>
      <c r="C61" s="69">
        <v>49059142.035402089</v>
      </c>
      <c r="D61" s="124"/>
      <c r="E61" s="124"/>
      <c r="F61" s="2"/>
      <c r="G61" s="2"/>
      <c r="H61" s="3"/>
    </row>
    <row r="62" spans="1:8" ht="15.5" x14ac:dyDescent="0.35">
      <c r="B62" s="82" t="s">
        <v>223</v>
      </c>
      <c r="C62" s="84" t="s">
        <v>224</v>
      </c>
      <c r="D62" s="156"/>
      <c r="E62" s="154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Сети электроснабжения 0,4 кВ, КТП 6/0,4 кВ  
н.п Ушья</v>
      </c>
      <c r="C82" s="29" t="s">
        <v>369</v>
      </c>
      <c r="D82" s="31" t="s">
        <v>101</v>
      </c>
      <c r="E82" s="31" t="s">
        <v>102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19"/>
      <c r="B89" s="30" t="str">
        <f>B82</f>
        <v>Сети электроснабжения 0,4 кВ, КТП 6/0,4 кВ  
н.п Ушья</v>
      </c>
      <c r="C89" s="30" t="str">
        <f>C16</f>
        <v>Вводимая мощность - 3,2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9,6 км</v>
      </c>
      <c r="D89" s="29" t="s">
        <v>117</v>
      </c>
      <c r="E89" s="31"/>
      <c r="F89" s="39">
        <v>82.304328240000004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82.304328240000004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3" zoomScale="65" zoomScaleNormal="65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370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34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35.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371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372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373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228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tr">
        <f>C17</f>
        <v>Обеспечение услугой качественного, бесперебойного электроснабжения потребителей в поселках Ушья, Назарово, Чантырья, Шаим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49" t="s">
        <v>374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349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 t="s">
        <v>303</v>
      </c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в поселках Ушья, Назарово, Чантырья, Шаим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26,88 км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46.5" x14ac:dyDescent="0.35">
      <c r="A45" s="119"/>
      <c r="B45" s="9" t="str">
        <f>C31</f>
        <v>Обеспечение услугой качественного, бесперебойного электроснабжения потребителей в поселках Ушья, Назарово, Чантырья, Шаим</v>
      </c>
      <c r="C45" s="111" t="str">
        <f>C18</f>
        <v>Износ оборудования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18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19"/>
      <c r="B58" s="13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19"/>
      <c r="B59" s="62" t="s">
        <v>220</v>
      </c>
      <c r="C59" s="44">
        <v>2.7932620085357716</v>
      </c>
      <c r="D59" s="124"/>
      <c r="E59" s="124"/>
      <c r="F59" s="2"/>
      <c r="G59" s="2"/>
      <c r="H59" s="3"/>
    </row>
    <row r="60" spans="1:8" ht="15.5" x14ac:dyDescent="0.35">
      <c r="A60" s="19"/>
      <c r="B60" s="62" t="s">
        <v>221</v>
      </c>
      <c r="C60" s="72">
        <v>3.800398812746999</v>
      </c>
      <c r="D60" s="124"/>
      <c r="E60" s="124"/>
      <c r="F60" s="2"/>
      <c r="G60" s="2"/>
      <c r="H60" s="3"/>
    </row>
    <row r="61" spans="1:8" ht="15.5" x14ac:dyDescent="0.35">
      <c r="A61" s="19"/>
      <c r="B61" s="62" t="s">
        <v>222</v>
      </c>
      <c r="C61" s="69">
        <v>84108007.495708138</v>
      </c>
      <c r="D61" s="124"/>
      <c r="E61" s="124"/>
      <c r="F61" s="2"/>
      <c r="G61" s="2"/>
      <c r="H61" s="3"/>
    </row>
    <row r="62" spans="1:8" ht="15.5" x14ac:dyDescent="0.35">
      <c r="B62" s="82" t="s">
        <v>223</v>
      </c>
      <c r="C62" s="70" t="s">
        <v>224</v>
      </c>
      <c r="D62" s="156"/>
      <c r="E62" s="154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 6 кВ от ПС 35/6 кВ "Назарово" до н.п. Ушья, Назарово,  Чантырья, Шаим Кондинского района</v>
      </c>
      <c r="C82" s="48" t="s">
        <v>356</v>
      </c>
      <c r="D82" s="31" t="s">
        <v>210</v>
      </c>
      <c r="E82" s="31" t="s">
        <v>191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19"/>
      <c r="B89" s="30" t="str">
        <f>B82</f>
        <v>ЛЭП 6 кВ от ПС 35/6 кВ "Назарово" до н.п. Ушья, Назарово,  Чантырья, Шаим Кондинского района</v>
      </c>
      <c r="C89" s="30" t="str">
        <f>C16</f>
        <v>Вводимая протяженность сетей – 26,88 км</v>
      </c>
      <c r="D89" s="29" t="s">
        <v>117</v>
      </c>
      <c r="E89" s="31"/>
      <c r="F89" s="39">
        <v>67.796610169999994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67.796610169999994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9" zoomScale="51" zoomScaleNormal="51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375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35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376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567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377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/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7" t="s">
        <v>378</v>
      </c>
      <c r="D19" s="117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49" t="s">
        <v>379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154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в пгт. Междуреченский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1,68 км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C31</f>
        <v>Обеспечение услугой качественного, бесперебойного электроснабжения потребителей в пгт. Междуреченский</v>
      </c>
      <c r="C45" s="117" t="str">
        <f>C19</f>
        <v>Реализация проекта обусловлена техническим и моральным износом существующих сетей по ул. Сибирская в пгт. Междуреченский, а также необходимостью повышения качества и надежности электроснабжения потребителей и значительному снижения потерь электроэнергии</v>
      </c>
      <c r="D45" s="122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62" t="s">
        <v>220</v>
      </c>
      <c r="C59" s="44">
        <v>18.624732059910883</v>
      </c>
      <c r="D59" s="124"/>
      <c r="E59" s="124"/>
      <c r="F59" s="2"/>
      <c r="G59" s="2"/>
      <c r="H59" s="3"/>
    </row>
    <row r="60" spans="1:8" ht="15.5" x14ac:dyDescent="0.35">
      <c r="A60" s="24"/>
      <c r="B60" s="62" t="s">
        <v>221</v>
      </c>
      <c r="C60" s="72" t="s">
        <v>235</v>
      </c>
      <c r="D60" s="124"/>
      <c r="E60" s="124"/>
      <c r="F60" s="2"/>
      <c r="G60" s="2"/>
      <c r="H60" s="3"/>
    </row>
    <row r="61" spans="1:8" ht="15.5" x14ac:dyDescent="0.35">
      <c r="A61" s="24"/>
      <c r="B61" s="62" t="s">
        <v>222</v>
      </c>
      <c r="C61" s="69">
        <v>-15629781.345101042</v>
      </c>
      <c r="D61" s="124"/>
      <c r="E61" s="124"/>
      <c r="F61" s="2"/>
      <c r="G61" s="2"/>
      <c r="H61" s="3"/>
    </row>
    <row r="62" spans="1:8" ht="15.5" x14ac:dyDescent="0.35">
      <c r="A62" s="60"/>
      <c r="B62" s="7" t="s">
        <v>223</v>
      </c>
      <c r="C62" s="70" t="s">
        <v>236</v>
      </c>
      <c r="D62" s="156"/>
      <c r="E62" s="154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 0,4 кВ по ул. Сибирская 
пгт. Междуреченский Кондинского района</v>
      </c>
      <c r="C82" s="48" t="s">
        <v>275</v>
      </c>
      <c r="D82" s="31" t="s">
        <v>210</v>
      </c>
      <c r="E82" s="31" t="s">
        <v>102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19"/>
      <c r="B89" s="30" t="str">
        <f>B82</f>
        <v>ЛЭП 0,4 кВ по ул. Сибирская 
пгт. Междуреченский Кондинского района</v>
      </c>
      <c r="C89" s="30" t="str">
        <f>C16</f>
        <v>Вводимая протяженность сетей – 1,68 км</v>
      </c>
      <c r="D89" s="29" t="s">
        <v>117</v>
      </c>
      <c r="E89" s="31"/>
      <c r="F89" s="39">
        <f>20.52297484/1.18</f>
        <v>17.392351559322034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17.392351559322034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55" zoomScale="45" zoomScaleNormal="45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380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36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376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381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382</v>
      </c>
      <c r="D17" s="117"/>
      <c r="E17" s="1"/>
      <c r="F17" s="2"/>
      <c r="G17" s="3"/>
    </row>
    <row r="18" spans="1:7" ht="28.5" customHeight="1" x14ac:dyDescent="0.35">
      <c r="A18" s="5">
        <v>12</v>
      </c>
      <c r="B18" s="9" t="s">
        <v>175</v>
      </c>
      <c r="C18" s="117" t="s">
        <v>246</v>
      </c>
      <c r="D18" s="117"/>
      <c r="E18" s="1"/>
      <c r="F18" s="2"/>
      <c r="G18" s="3"/>
    </row>
    <row r="19" spans="1:7" ht="31" customHeight="1" x14ac:dyDescent="0.35">
      <c r="A19" s="5">
        <v>13</v>
      </c>
      <c r="B19" s="9" t="s">
        <v>25</v>
      </c>
      <c r="C19" s="111" t="s">
        <v>383</v>
      </c>
      <c r="D19" s="111"/>
      <c r="E19" s="1"/>
      <c r="F19" s="2"/>
      <c r="G19" s="3"/>
    </row>
    <row r="20" spans="1:7" ht="104.5" customHeight="1" x14ac:dyDescent="0.35">
      <c r="A20" s="5">
        <v>14</v>
      </c>
      <c r="B20" s="9" t="s">
        <v>178</v>
      </c>
      <c r="C20" s="149" t="s">
        <v>384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154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 t="s">
        <v>385</v>
      </c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Строительство сетей предполагает подключение жилого комплекса в микрорайоне  «Южный» ( 72 зем. участка ).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мощность - 3,78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4,7 км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386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C19</f>
        <v>Обеспечение населения услугой качественного электроснабжения, покрытия дефицита мощности для индивидуальной жилой застройки в микрорайоне "Южный".</v>
      </c>
      <c r="C45" s="111" t="str">
        <f>C17</f>
        <v>Строительство сетей предполагает подключение жилого комплекса в микрорайоне  «Южный» ( 72 зем. участка ).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62" t="s">
        <v>220</v>
      </c>
      <c r="C59" s="44">
        <v>1.5642070040573417</v>
      </c>
      <c r="D59" s="124"/>
      <c r="E59" s="124"/>
      <c r="F59" s="2"/>
      <c r="G59" s="2"/>
      <c r="H59" s="3"/>
    </row>
    <row r="60" spans="1:8" ht="15.5" x14ac:dyDescent="0.35">
      <c r="A60" s="24"/>
      <c r="B60" s="62" t="s">
        <v>221</v>
      </c>
      <c r="C60" s="72">
        <v>1.8890319814520637</v>
      </c>
      <c r="D60" s="124"/>
      <c r="E60" s="124"/>
      <c r="F60" s="2"/>
      <c r="G60" s="2"/>
      <c r="H60" s="3"/>
    </row>
    <row r="61" spans="1:8" ht="15.5" x14ac:dyDescent="0.35">
      <c r="A61" s="24"/>
      <c r="B61" s="62" t="s">
        <v>222</v>
      </c>
      <c r="C61" s="69">
        <v>33243390.340693738</v>
      </c>
      <c r="D61" s="124"/>
      <c r="E61" s="124"/>
      <c r="F61" s="2"/>
      <c r="G61" s="2"/>
      <c r="H61" s="3"/>
    </row>
    <row r="62" spans="1:8" ht="15.5" x14ac:dyDescent="0.35">
      <c r="A62" s="60"/>
      <c r="B62" s="7" t="s">
        <v>223</v>
      </c>
      <c r="C62" s="70" t="s">
        <v>224</v>
      </c>
      <c r="D62" s="156"/>
      <c r="E62" s="154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 10-0,4 кВ, КТП-10/0,4 кВ для электроснабжения ИЖС в микрорайоне "Южный" пгт. Междуреченский Кондинского района</v>
      </c>
      <c r="C82" s="48" t="s">
        <v>275</v>
      </c>
      <c r="D82" s="31" t="s">
        <v>191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19"/>
      <c r="B89" s="30" t="str">
        <f>B82</f>
        <v>ЛЭП 10-0,4 кВ, КТП-10/0,4 кВ для электроснабжения ИЖС в микрорайоне "Южный" пгт. Междуреченский Кондинского района</v>
      </c>
      <c r="C89" s="30" t="str">
        <f>C16</f>
        <v>Вводимая мощность - 3,78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4,7 км</v>
      </c>
      <c r="D89" s="29" t="s">
        <v>117</v>
      </c>
      <c r="E89" s="31"/>
      <c r="F89" s="39">
        <f>31.22315808/1.18</f>
        <v>26.46030345762712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26.46030345762712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53" zoomScale="46" zoomScaleNormal="46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387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37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376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388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389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246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390</v>
      </c>
      <c r="D19" s="111"/>
      <c r="E19" s="1"/>
      <c r="F19" s="2"/>
      <c r="G19" s="3"/>
    </row>
    <row r="20" spans="1:7" ht="81" customHeight="1" x14ac:dyDescent="0.35">
      <c r="A20" s="5">
        <v>14</v>
      </c>
      <c r="B20" s="9" t="s">
        <v>178</v>
      </c>
      <c r="C20" s="149" t="s">
        <v>391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154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 t="s">
        <v>385</v>
      </c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 xml:space="preserve">Строительство сетей предполагает подключение индивидуальной жилой застройки в микрорайоне «Нефтяник-2» (120 зем. участков)    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мощность - 2,52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7,94 км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386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C19</f>
        <v>Обеспечение населения услугой качественного электроснабжения, покрытия дефицита мощности для индивидуальной жилой застройки в микрорайоне "Нефтяник-2".</v>
      </c>
      <c r="C45" s="111" t="str">
        <f>C17</f>
        <v xml:space="preserve">Строительство сетей предполагает подключение индивидуальной жилой застройки в микрорайоне «Нефтяник-2» (120 зем. участков)    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23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25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62" t="s">
        <v>220</v>
      </c>
      <c r="C59" s="27">
        <v>4.266956932198684</v>
      </c>
      <c r="D59" s="124"/>
      <c r="E59" s="124"/>
      <c r="F59" s="2"/>
      <c r="G59" s="2"/>
      <c r="H59" s="3"/>
    </row>
    <row r="60" spans="1:8" ht="15.5" x14ac:dyDescent="0.35">
      <c r="A60" s="24"/>
      <c r="B60" s="62" t="s">
        <v>221</v>
      </c>
      <c r="C60" s="65">
        <v>6.9165802447856661</v>
      </c>
      <c r="D60" s="124"/>
      <c r="E60" s="124"/>
      <c r="F60" s="2"/>
      <c r="G60" s="2"/>
      <c r="H60" s="3"/>
    </row>
    <row r="61" spans="1:8" ht="15.5" x14ac:dyDescent="0.35">
      <c r="A61" s="24"/>
      <c r="B61" s="62" t="s">
        <v>222</v>
      </c>
      <c r="C61" s="39">
        <v>10892374.523718683</v>
      </c>
      <c r="D61" s="124"/>
      <c r="E61" s="124"/>
      <c r="F61" s="2"/>
      <c r="G61" s="2"/>
      <c r="H61" s="3"/>
    </row>
    <row r="62" spans="1:8" ht="15.5" x14ac:dyDescent="0.35">
      <c r="A62" s="60"/>
      <c r="B62" s="7" t="s">
        <v>223</v>
      </c>
      <c r="C62" s="67" t="s">
        <v>224</v>
      </c>
      <c r="D62" s="156"/>
      <c r="E62" s="154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 10-0,4 кВ, КТП-10/0,4 кВ для электроснабжения ИЖС в микрорайоне "Нефтяник-2"  пгт. Междуреченский Кондинского района</v>
      </c>
      <c r="C82" s="48" t="s">
        <v>275</v>
      </c>
      <c r="D82" s="31" t="s">
        <v>191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19"/>
      <c r="B89" s="30" t="str">
        <f>B82</f>
        <v>ЛЭП 10-0,4 кВ, КТП-10/0,4 кВ для электроснабжения ИЖС в микрорайоне "Нефтяник-2"  пгт. Междуреченский Кондинского района</v>
      </c>
      <c r="C89" s="30" t="str">
        <f>C16</f>
        <v>Вводимая мощность - 2,52 МВА                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7,94 км</v>
      </c>
      <c r="D89" s="29" t="s">
        <v>117</v>
      </c>
      <c r="E89" s="31"/>
      <c r="F89" s="39">
        <f>34.74129358/1.18</f>
        <v>29.441774220338981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29.441774220338981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9" zoomScale="71" zoomScaleNormal="71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392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80">
        <v>38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393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394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395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396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tr">
        <f>C17</f>
        <v>Повышение качества и надёжности электроснабжения, снижение потерь при передаче электроэнергии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49" t="s">
        <v>397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154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 t="s">
        <v>398</v>
      </c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Повышение качества и надёжности электроснабжения, снижение потерь при передаче электроэнергии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7,54 км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399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7"/>
      <c r="D39" s="117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C31</f>
        <v>Повышение качества и надёжности электроснабжения, снижение потерь при передаче электроэнергии</v>
      </c>
      <c r="C45" s="111" t="str">
        <f>C18</f>
        <v>Состояние сетей не обеспечивает возросшую потребность в электроэнергии.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23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25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27">
        <v>18.156395366412806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65" t="s">
        <v>235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39">
        <v>-14081295.100597728</v>
      </c>
      <c r="D61" s="124"/>
      <c r="E61" s="124"/>
      <c r="F61" s="2"/>
      <c r="G61" s="2"/>
      <c r="H61" s="3"/>
    </row>
    <row r="62" spans="1:8" ht="15.5" x14ac:dyDescent="0.35">
      <c r="A62" s="60"/>
      <c r="B62" s="66" t="s">
        <v>223</v>
      </c>
      <c r="C62" s="67" t="s">
        <v>236</v>
      </c>
      <c r="D62" s="156"/>
      <c r="E62" s="154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 10-0,4 кВ в д. Кама Кондинского района</v>
      </c>
      <c r="C82" s="48" t="s">
        <v>158</v>
      </c>
      <c r="D82" s="31" t="s">
        <v>252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19"/>
      <c r="B89" s="30" t="str">
        <f>B82</f>
        <v>ЛЭП 10-0,4 кВ в д. Кама Кондинского района</v>
      </c>
      <c r="C89" s="30" t="str">
        <f>C16</f>
        <v>Вводимая протяженность сетей – 7,54 км</v>
      </c>
      <c r="D89" s="29" t="s">
        <v>117</v>
      </c>
      <c r="E89" s="31"/>
      <c r="F89" s="39">
        <f>18.89602305/1.18</f>
        <v>16.013578855932206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16.013578855932206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9" zoomScale="62" zoomScaleNormal="62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400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80">
        <v>39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401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402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7" t="s">
        <v>395</v>
      </c>
      <c r="D17" s="117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396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tr">
        <f>C17</f>
        <v>Повышение качества и надёжности электроснабжения, снижение потерь при передаче электроэнергии</v>
      </c>
      <c r="D19" s="111"/>
      <c r="E19" s="1"/>
      <c r="F19" s="2"/>
      <c r="G19" s="3"/>
    </row>
    <row r="20" spans="1:7" ht="72.650000000000006" customHeight="1" x14ac:dyDescent="0.35">
      <c r="A20" s="5">
        <v>14</v>
      </c>
      <c r="B20" s="9" t="s">
        <v>178</v>
      </c>
      <c r="C20" s="149" t="s">
        <v>397</v>
      </c>
      <c r="D20" s="15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154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 t="s">
        <v>403</v>
      </c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Повышение качества и надёжности электроснабжения, снижение потерь при передаче электроэнергии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10,35 км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399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7"/>
      <c r="D39" s="117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C31</f>
        <v>Повышение качества и надёжности электроснабжения, снижение потерь при передаче электроэнергии</v>
      </c>
      <c r="C45" s="111" t="str">
        <f>C18</f>
        <v>Состояние сетей не обеспечивает возросшую потребность в электроэнергии.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44">
        <v>18.419277771757002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72" t="s">
        <v>235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69">
        <v>-14149062.260930791</v>
      </c>
      <c r="D61" s="124"/>
      <c r="E61" s="124"/>
      <c r="F61" s="2"/>
      <c r="G61" s="2"/>
      <c r="H61" s="3"/>
    </row>
    <row r="62" spans="1:8" ht="15.5" x14ac:dyDescent="0.35">
      <c r="A62" s="60"/>
      <c r="B62" s="66" t="s">
        <v>223</v>
      </c>
      <c r="C62" s="70" t="s">
        <v>236</v>
      </c>
      <c r="D62" s="156"/>
      <c r="E62" s="154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 10-0,4 кВ в д. Алтай Кондинского района</v>
      </c>
      <c r="C82" s="48" t="s">
        <v>158</v>
      </c>
      <c r="D82" s="31" t="s">
        <v>252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56.5" customHeight="1" x14ac:dyDescent="0.35">
      <c r="A89" s="19"/>
      <c r="B89" s="30" t="str">
        <f>B82</f>
        <v>ЛЭП 10-0,4 кВ в д. Алтай Кондинского района</v>
      </c>
      <c r="C89" s="30" t="str">
        <f>C16</f>
        <v>Вводимая протяженность сетей – 10,35 км</v>
      </c>
      <c r="D89" s="29" t="s">
        <v>117</v>
      </c>
      <c r="E89" s="31"/>
      <c r="F89" s="39">
        <f>26.79616699/1.18</f>
        <v>22.708616093220339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22.708616093220339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3"/>
  <sheetViews>
    <sheetView tabSelected="1" topLeftCell="A88" zoomScale="66" zoomScaleNormal="66" workbookViewId="0">
      <selection activeCell="B100" sqref="B100:G113"/>
    </sheetView>
  </sheetViews>
  <sheetFormatPr defaultColWidth="9.1796875" defaultRowHeight="15.5" x14ac:dyDescent="0.35"/>
  <cols>
    <col min="1" max="1" width="16" style="43" customWidth="1"/>
    <col min="2" max="2" width="57.7265625" style="3" customWidth="1"/>
    <col min="3" max="3" width="43.1796875" style="3" customWidth="1"/>
    <col min="4" max="4" width="92.453125" style="3" customWidth="1"/>
    <col min="5" max="5" width="17.81640625" style="3" customWidth="1"/>
    <col min="6" max="7" width="29.26953125" style="3" customWidth="1"/>
    <col min="8" max="16384" width="9.1796875" style="3"/>
  </cols>
  <sheetData>
    <row r="2" spans="1:6" x14ac:dyDescent="0.35">
      <c r="A2" s="1"/>
      <c r="B2" s="112" t="s">
        <v>0</v>
      </c>
      <c r="C2" s="112"/>
      <c r="D2" s="112"/>
      <c r="E2" s="2"/>
      <c r="F2" s="2"/>
    </row>
    <row r="3" spans="1:6" ht="48" customHeight="1" x14ac:dyDescent="0.35">
      <c r="A3" s="4" t="s">
        <v>1</v>
      </c>
      <c r="B3" s="2"/>
      <c r="C3" s="2"/>
      <c r="D3" s="2"/>
      <c r="E3" s="2"/>
      <c r="F3" s="2"/>
    </row>
    <row r="4" spans="1:6" ht="30" customHeight="1" x14ac:dyDescent="0.35">
      <c r="A4" s="5">
        <v>1</v>
      </c>
      <c r="B4" s="6" t="s">
        <v>2</v>
      </c>
      <c r="C4" s="113" t="s">
        <v>132</v>
      </c>
      <c r="D4" s="114"/>
      <c r="E4" s="2"/>
      <c r="F4" s="2"/>
    </row>
    <row r="5" spans="1:6" x14ac:dyDescent="0.35">
      <c r="A5" s="5">
        <v>2</v>
      </c>
      <c r="B5" s="6" t="s">
        <v>4</v>
      </c>
      <c r="C5" s="7">
        <v>4</v>
      </c>
      <c r="D5" s="2"/>
      <c r="E5" s="2"/>
      <c r="F5" s="2"/>
    </row>
    <row r="6" spans="1:6" x14ac:dyDescent="0.35">
      <c r="A6" s="5">
        <v>3</v>
      </c>
      <c r="B6" s="6" t="s">
        <v>5</v>
      </c>
      <c r="C6" s="6" t="s">
        <v>6</v>
      </c>
      <c r="D6" s="2"/>
      <c r="E6" s="2"/>
      <c r="F6" s="2"/>
    </row>
    <row r="7" spans="1:6" x14ac:dyDescent="0.35">
      <c r="A7" s="1"/>
      <c r="B7" s="2"/>
      <c r="C7" s="2"/>
      <c r="D7" s="2"/>
      <c r="E7" s="2"/>
      <c r="F7" s="2"/>
    </row>
    <row r="8" spans="1:6" x14ac:dyDescent="0.35">
      <c r="A8" s="8"/>
      <c r="B8" s="112" t="s">
        <v>7</v>
      </c>
      <c r="C8" s="112"/>
      <c r="D8" s="112"/>
      <c r="E8" s="2"/>
      <c r="F8" s="2"/>
    </row>
    <row r="9" spans="1:6" x14ac:dyDescent="0.35">
      <c r="A9" s="1"/>
      <c r="B9" s="2"/>
      <c r="C9" s="2"/>
      <c r="D9" s="2"/>
      <c r="E9" s="2"/>
      <c r="F9" s="2"/>
    </row>
    <row r="10" spans="1:6" ht="46.5" x14ac:dyDescent="0.35">
      <c r="A10" s="5">
        <v>4</v>
      </c>
      <c r="B10" s="9" t="s">
        <v>8</v>
      </c>
      <c r="C10" s="111" t="s">
        <v>9</v>
      </c>
      <c r="D10" s="111"/>
      <c r="E10" s="2"/>
      <c r="F10" s="2"/>
    </row>
    <row r="11" spans="1:6" ht="36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</row>
    <row r="12" spans="1:6" ht="31" x14ac:dyDescent="0.35">
      <c r="A12" s="5">
        <v>6</v>
      </c>
      <c r="B12" s="9" t="s">
        <v>12</v>
      </c>
      <c r="C12" s="111" t="s">
        <v>9</v>
      </c>
      <c r="D12" s="111"/>
      <c r="E12" s="2"/>
      <c r="F12" s="2"/>
    </row>
    <row r="13" spans="1:6" x14ac:dyDescent="0.35">
      <c r="A13" s="5">
        <v>7</v>
      </c>
      <c r="B13" s="9" t="s">
        <v>13</v>
      </c>
      <c r="C13" s="111" t="s">
        <v>14</v>
      </c>
      <c r="D13" s="111"/>
      <c r="E13" s="2"/>
      <c r="F13" s="2"/>
    </row>
    <row r="14" spans="1:6" ht="31" x14ac:dyDescent="0.35">
      <c r="A14" s="5">
        <v>8</v>
      </c>
      <c r="B14" s="9" t="s">
        <v>15</v>
      </c>
      <c r="C14" s="111" t="s">
        <v>16</v>
      </c>
      <c r="D14" s="111"/>
      <c r="E14" s="2"/>
      <c r="F14" s="2"/>
    </row>
    <row r="15" spans="1:6" x14ac:dyDescent="0.35">
      <c r="A15" s="5">
        <v>9</v>
      </c>
      <c r="B15" s="9" t="s">
        <v>17</v>
      </c>
      <c r="C15" s="111" t="s">
        <v>18</v>
      </c>
      <c r="D15" s="111"/>
      <c r="E15" s="2"/>
      <c r="F15" s="2"/>
    </row>
    <row r="16" spans="1:6" ht="31" x14ac:dyDescent="0.35">
      <c r="A16" s="5">
        <v>10</v>
      </c>
      <c r="B16" s="9" t="s">
        <v>19</v>
      </c>
      <c r="C16" s="111" t="s">
        <v>133</v>
      </c>
      <c r="D16" s="111"/>
      <c r="E16" s="1"/>
      <c r="F16" s="2"/>
    </row>
    <row r="17" spans="1:6" ht="46.5" x14ac:dyDescent="0.35">
      <c r="A17" s="5">
        <v>11</v>
      </c>
      <c r="B17" s="9" t="s">
        <v>21</v>
      </c>
      <c r="C17" s="111" t="s">
        <v>134</v>
      </c>
      <c r="D17" s="111"/>
      <c r="E17" s="1"/>
      <c r="F17" s="2"/>
    </row>
    <row r="18" spans="1:6" ht="31" x14ac:dyDescent="0.35">
      <c r="A18" s="5">
        <v>12</v>
      </c>
      <c r="B18" s="9" t="s">
        <v>23</v>
      </c>
      <c r="C18" s="117" t="s">
        <v>24</v>
      </c>
      <c r="D18" s="117"/>
      <c r="E18" s="1"/>
      <c r="F18" s="2"/>
    </row>
    <row r="19" spans="1:6" ht="31" x14ac:dyDescent="0.35">
      <c r="A19" s="5">
        <v>13</v>
      </c>
      <c r="B19" s="9" t="s">
        <v>25</v>
      </c>
      <c r="C19" s="111" t="s">
        <v>26</v>
      </c>
      <c r="D19" s="111"/>
      <c r="E19" s="1"/>
      <c r="F19" s="2"/>
    </row>
    <row r="20" spans="1:6" ht="132" customHeight="1" x14ac:dyDescent="0.35">
      <c r="A20" s="5">
        <v>14</v>
      </c>
      <c r="B20" s="9" t="s">
        <v>27</v>
      </c>
      <c r="C20" s="111" t="s">
        <v>135</v>
      </c>
      <c r="D20" s="111"/>
      <c r="E20" s="11"/>
      <c r="F20" s="2"/>
    </row>
    <row r="22" spans="1:6" x14ac:dyDescent="0.35">
      <c r="A22" s="8"/>
      <c r="B22" s="112" t="s">
        <v>29</v>
      </c>
      <c r="C22" s="112"/>
      <c r="D22" s="112"/>
      <c r="E22" s="2"/>
      <c r="F22" s="2"/>
    </row>
    <row r="23" spans="1:6" x14ac:dyDescent="0.35">
      <c r="A23" s="1"/>
      <c r="B23" s="2"/>
      <c r="C23" s="2"/>
      <c r="D23" s="2"/>
      <c r="E23" s="2"/>
      <c r="F23" s="2"/>
    </row>
    <row r="24" spans="1:6" ht="46.5" x14ac:dyDescent="0.35">
      <c r="A24" s="5">
        <v>15</v>
      </c>
      <c r="B24" s="9" t="s">
        <v>30</v>
      </c>
      <c r="C24" s="111" t="s">
        <v>136</v>
      </c>
      <c r="D24" s="111"/>
      <c r="E24" s="11"/>
      <c r="F24" s="2"/>
    </row>
    <row r="25" spans="1:6" ht="46.5" x14ac:dyDescent="0.35">
      <c r="A25" s="5">
        <v>16</v>
      </c>
      <c r="B25" s="9" t="s">
        <v>32</v>
      </c>
      <c r="C25" s="115" t="s">
        <v>33</v>
      </c>
      <c r="D25" s="116"/>
      <c r="E25" s="2"/>
      <c r="F25" s="2"/>
    </row>
    <row r="26" spans="1:6" ht="62" x14ac:dyDescent="0.35">
      <c r="A26" s="5">
        <v>17</v>
      </c>
      <c r="B26" s="9" t="s">
        <v>34</v>
      </c>
      <c r="C26" s="111"/>
      <c r="D26" s="111"/>
      <c r="E26" s="2"/>
      <c r="F26" s="2"/>
    </row>
    <row r="27" spans="1:6" ht="29.25" customHeight="1" x14ac:dyDescent="0.35">
      <c r="A27" s="5">
        <v>18</v>
      </c>
      <c r="B27" s="9" t="s">
        <v>35</v>
      </c>
      <c r="C27" s="111" t="s">
        <v>36</v>
      </c>
      <c r="D27" s="111"/>
      <c r="E27" s="2"/>
      <c r="F27" s="2"/>
    </row>
    <row r="29" spans="1:6" x14ac:dyDescent="0.35">
      <c r="A29" s="8"/>
      <c r="B29" s="112" t="s">
        <v>37</v>
      </c>
      <c r="C29" s="112"/>
      <c r="D29" s="112"/>
      <c r="E29" s="2"/>
      <c r="F29" s="2"/>
    </row>
    <row r="30" spans="1:6" x14ac:dyDescent="0.35">
      <c r="A30" s="1"/>
      <c r="B30" s="2"/>
      <c r="C30" s="2"/>
      <c r="D30" s="2"/>
      <c r="E30" s="2"/>
      <c r="F30" s="2"/>
    </row>
    <row r="31" spans="1:6" ht="39" customHeight="1" x14ac:dyDescent="0.35">
      <c r="A31" s="5" t="s">
        <v>38</v>
      </c>
      <c r="B31" s="9" t="s">
        <v>39</v>
      </c>
      <c r="C31" s="111" t="str">
        <f>C17</f>
        <v>Реализация проекта направлена на повышение качества и надёжности электроснабжения потребителей в  г. Белоярском</v>
      </c>
      <c r="D31" s="111"/>
      <c r="E31" s="2"/>
      <c r="F31" s="2"/>
    </row>
    <row r="32" spans="1:6" ht="51.75" customHeight="1" x14ac:dyDescent="0.35">
      <c r="A32" s="5" t="s">
        <v>40</v>
      </c>
      <c r="B32" s="9" t="s">
        <v>41</v>
      </c>
      <c r="C32" s="111" t="s">
        <v>137</v>
      </c>
      <c r="D32" s="111"/>
      <c r="E32" s="12"/>
      <c r="F32" s="2"/>
    </row>
    <row r="33" spans="1:7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</row>
    <row r="34" spans="1:7" ht="62" x14ac:dyDescent="0.35">
      <c r="A34" s="5" t="s">
        <v>46</v>
      </c>
      <c r="B34" s="9" t="s">
        <v>47</v>
      </c>
      <c r="C34" s="111" t="s">
        <v>9</v>
      </c>
      <c r="D34" s="111"/>
      <c r="E34" s="2"/>
      <c r="F34" s="2"/>
    </row>
    <row r="36" spans="1:7" x14ac:dyDescent="0.35">
      <c r="A36" s="8"/>
      <c r="B36" s="112" t="s">
        <v>48</v>
      </c>
      <c r="C36" s="112"/>
      <c r="D36" s="112"/>
      <c r="E36" s="2"/>
      <c r="F36" s="2"/>
    </row>
    <row r="37" spans="1:7" x14ac:dyDescent="0.35">
      <c r="A37" s="1"/>
      <c r="B37" s="2"/>
      <c r="C37" s="2"/>
      <c r="D37" s="2"/>
      <c r="E37" s="2"/>
      <c r="F37" s="2"/>
    </row>
    <row r="38" spans="1:7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</row>
    <row r="39" spans="1:7" ht="48" customHeight="1" x14ac:dyDescent="0.35">
      <c r="A39" s="5" t="s">
        <v>52</v>
      </c>
      <c r="B39" s="9" t="s">
        <v>53</v>
      </c>
      <c r="C39" s="111"/>
      <c r="D39" s="111"/>
      <c r="E39" s="2"/>
      <c r="F39" s="2"/>
    </row>
    <row r="40" spans="1:7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</row>
    <row r="42" spans="1:7" x14ac:dyDescent="0.35">
      <c r="A42" s="8"/>
      <c r="B42" s="112" t="s">
        <v>57</v>
      </c>
      <c r="C42" s="112"/>
      <c r="D42" s="112"/>
      <c r="E42" s="2"/>
      <c r="F42" s="2"/>
    </row>
    <row r="43" spans="1:7" x14ac:dyDescent="0.35">
      <c r="A43" s="1"/>
      <c r="B43" s="2"/>
      <c r="C43" s="2"/>
      <c r="D43" s="2"/>
      <c r="E43" s="2"/>
      <c r="F43" s="2"/>
    </row>
    <row r="44" spans="1:7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</row>
    <row r="45" spans="1:7" ht="46.5" x14ac:dyDescent="0.35">
      <c r="A45" s="119"/>
      <c r="B45" s="9" t="str">
        <f>C31</f>
        <v>Реализация проекта направлена на повышение качества и надёжности электроснабжения потребителей в  г. Белоярском</v>
      </c>
      <c r="C45" s="111" t="str">
        <f>C18</f>
        <v>Моральный и физический износ оборудования</v>
      </c>
      <c r="D45" s="121"/>
      <c r="E45" s="2"/>
      <c r="F45" s="2"/>
    </row>
    <row r="47" spans="1:7" x14ac:dyDescent="0.35">
      <c r="A47" s="14"/>
      <c r="B47" s="112" t="s">
        <v>61</v>
      </c>
      <c r="C47" s="112"/>
      <c r="D47" s="112"/>
      <c r="E47" s="112"/>
      <c r="F47" s="2"/>
      <c r="G47" s="2"/>
    </row>
    <row r="48" spans="1:7" s="16" customFormat="1" x14ac:dyDescent="0.35">
      <c r="A48" s="14"/>
      <c r="B48" s="14"/>
      <c r="C48" s="14"/>
      <c r="D48" s="14"/>
      <c r="E48" s="14"/>
      <c r="F48" s="15"/>
      <c r="G48" s="15"/>
    </row>
    <row r="49" spans="1:7" x14ac:dyDescent="0.35">
      <c r="A49" s="22">
        <v>41</v>
      </c>
      <c r="B49" s="23" t="s">
        <v>62</v>
      </c>
      <c r="C49" s="18" t="s">
        <v>63</v>
      </c>
      <c r="D49" s="18" t="s">
        <v>64</v>
      </c>
      <c r="E49" s="18" t="s">
        <v>65</v>
      </c>
      <c r="F49" s="2"/>
      <c r="G49" s="2"/>
    </row>
    <row r="50" spans="1:7" ht="30" x14ac:dyDescent="0.35">
      <c r="A50" s="24"/>
      <c r="B50" s="25" t="s">
        <v>66</v>
      </c>
      <c r="C50" s="13" t="s">
        <v>67</v>
      </c>
      <c r="D50" s="13" t="s">
        <v>68</v>
      </c>
      <c r="E50" s="13" t="s">
        <v>69</v>
      </c>
      <c r="F50" s="2"/>
      <c r="G50" s="2"/>
    </row>
    <row r="51" spans="1:7" x14ac:dyDescent="0.35">
      <c r="A51" s="24"/>
      <c r="B51" s="48"/>
      <c r="C51" s="21"/>
      <c r="D51" s="21"/>
      <c r="E51" s="21"/>
      <c r="F51" s="2"/>
      <c r="G51" s="2"/>
    </row>
    <row r="52" spans="1:7" x14ac:dyDescent="0.35">
      <c r="A52" s="24"/>
      <c r="B52" s="48"/>
      <c r="C52" s="21"/>
      <c r="D52" s="21"/>
      <c r="E52" s="21"/>
      <c r="F52" s="2"/>
      <c r="G52" s="2"/>
    </row>
    <row r="53" spans="1:7" ht="18" customHeight="1" x14ac:dyDescent="0.35">
      <c r="A53" s="24"/>
      <c r="B53" s="48"/>
      <c r="C53" s="21"/>
      <c r="D53" s="21"/>
      <c r="E53" s="21"/>
      <c r="F53" s="2"/>
      <c r="G53" s="2"/>
    </row>
    <row r="54" spans="1:7" x14ac:dyDescent="0.35">
      <c r="A54" s="3"/>
    </row>
    <row r="55" spans="1:7" x14ac:dyDescent="0.35">
      <c r="A55" s="14"/>
      <c r="B55" s="112" t="s">
        <v>70</v>
      </c>
      <c r="C55" s="112"/>
      <c r="D55" s="112"/>
      <c r="E55" s="112"/>
      <c r="F55" s="2"/>
      <c r="G55" s="2"/>
    </row>
    <row r="56" spans="1:7" s="16" customFormat="1" x14ac:dyDescent="0.35">
      <c r="A56" s="14"/>
      <c r="B56" s="14"/>
      <c r="C56" s="14"/>
      <c r="D56" s="14"/>
      <c r="E56" s="14"/>
      <c r="F56" s="15"/>
      <c r="G56" s="15"/>
    </row>
    <row r="57" spans="1:7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</row>
    <row r="58" spans="1:7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</row>
    <row r="59" spans="1:7" x14ac:dyDescent="0.35">
      <c r="A59" s="24"/>
      <c r="B59" s="26"/>
      <c r="C59" s="44"/>
      <c r="D59" s="124"/>
      <c r="E59" s="124"/>
      <c r="F59" s="2"/>
      <c r="G59" s="2"/>
    </row>
    <row r="60" spans="1:7" x14ac:dyDescent="0.35">
      <c r="A60" s="24"/>
      <c r="B60" s="26"/>
      <c r="C60" s="45"/>
      <c r="D60" s="124"/>
      <c r="E60" s="124"/>
      <c r="F60" s="2"/>
      <c r="G60" s="2"/>
    </row>
    <row r="61" spans="1:7" x14ac:dyDescent="0.35">
      <c r="A61" s="24"/>
      <c r="B61" s="26"/>
      <c r="C61" s="31"/>
      <c r="D61" s="124"/>
      <c r="E61" s="124"/>
      <c r="F61" s="2"/>
      <c r="G61" s="2"/>
    </row>
    <row r="63" spans="1:7" x14ac:dyDescent="0.35">
      <c r="A63" s="14"/>
      <c r="B63" s="112" t="s">
        <v>77</v>
      </c>
      <c r="C63" s="112"/>
      <c r="D63" s="112"/>
      <c r="E63" s="112"/>
      <c r="F63" s="2"/>
      <c r="G63" s="2"/>
    </row>
    <row r="64" spans="1:7" s="16" customFormat="1" x14ac:dyDescent="0.35">
      <c r="A64" s="14"/>
      <c r="B64" s="14"/>
      <c r="C64" s="14"/>
      <c r="D64" s="14"/>
      <c r="E64" s="14"/>
      <c r="F64" s="15"/>
      <c r="G64" s="15"/>
    </row>
    <row r="65" spans="1:7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</row>
    <row r="66" spans="1:7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</row>
    <row r="67" spans="1:7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</row>
    <row r="68" spans="1:7" x14ac:dyDescent="0.35">
      <c r="A68" s="19"/>
      <c r="B68" s="123"/>
      <c r="C68" s="21"/>
      <c r="D68" s="21"/>
      <c r="E68" s="21"/>
      <c r="F68" s="2"/>
      <c r="G68" s="2"/>
    </row>
    <row r="69" spans="1:7" x14ac:dyDescent="0.35">
      <c r="A69" s="19"/>
      <c r="B69" s="123"/>
      <c r="C69" s="21"/>
      <c r="D69" s="21"/>
      <c r="E69" s="21"/>
      <c r="F69" s="2"/>
      <c r="G69" s="2"/>
    </row>
    <row r="70" spans="1:7" x14ac:dyDescent="0.35">
      <c r="A70" s="3"/>
    </row>
    <row r="71" spans="1:7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</row>
    <row r="72" spans="1:7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</row>
    <row r="73" spans="1:7" x14ac:dyDescent="0.35">
      <c r="A73" s="19"/>
      <c r="B73" s="123"/>
      <c r="C73" s="21"/>
      <c r="D73" s="21"/>
      <c r="E73" s="21"/>
      <c r="F73" s="2"/>
      <c r="G73" s="2"/>
    </row>
    <row r="74" spans="1:7" x14ac:dyDescent="0.35">
      <c r="A74" s="19"/>
      <c r="B74" s="123"/>
      <c r="C74" s="21"/>
      <c r="D74" s="21"/>
      <c r="E74" s="21"/>
      <c r="F74" s="2"/>
      <c r="G74" s="2"/>
    </row>
    <row r="75" spans="1:7" x14ac:dyDescent="0.35">
      <c r="A75" s="19"/>
      <c r="B75" s="123"/>
      <c r="C75" s="21"/>
      <c r="D75" s="21"/>
      <c r="E75" s="21"/>
      <c r="F75" s="2"/>
      <c r="G75" s="2"/>
    </row>
    <row r="77" spans="1:7" x14ac:dyDescent="0.35">
      <c r="A77" s="14"/>
      <c r="B77" s="112" t="s">
        <v>91</v>
      </c>
      <c r="C77" s="112"/>
      <c r="D77" s="112"/>
      <c r="E77" s="112"/>
      <c r="F77" s="2"/>
      <c r="G77" s="2"/>
    </row>
    <row r="78" spans="1:7" s="16" customFormat="1" x14ac:dyDescent="0.35">
      <c r="A78" s="14"/>
      <c r="B78" s="14"/>
      <c r="C78" s="14"/>
      <c r="D78" s="14"/>
      <c r="E78" s="14"/>
      <c r="F78" s="15"/>
      <c r="G78" s="15"/>
    </row>
    <row r="79" spans="1:7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</row>
    <row r="80" spans="1:7" ht="31.5" customHeight="1" x14ac:dyDescent="0.35">
      <c r="A80" s="19"/>
      <c r="B80" s="123" t="s">
        <v>95</v>
      </c>
      <c r="C80" s="123" t="s">
        <v>96</v>
      </c>
      <c r="D80" s="123" t="s">
        <v>97</v>
      </c>
      <c r="E80" s="123"/>
      <c r="F80" s="2"/>
      <c r="G80" s="2"/>
    </row>
    <row r="81" spans="1:9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</row>
    <row r="82" spans="1:9" ht="58.5" customHeight="1" x14ac:dyDescent="0.35">
      <c r="A82" s="19"/>
      <c r="B82" s="30" t="str">
        <f>C4</f>
        <v>Внутрипоселковые сети электроснабжения 10-0,4 кВ 
в с. Полноват Белоярского района</v>
      </c>
      <c r="C82" s="31" t="s">
        <v>138</v>
      </c>
      <c r="D82" s="31" t="s">
        <v>139</v>
      </c>
      <c r="E82" s="31" t="s">
        <v>191</v>
      </c>
      <c r="F82" s="2"/>
      <c r="G82" s="2"/>
    </row>
    <row r="83" spans="1:9" s="35" customFormat="1" x14ac:dyDescent="0.35">
      <c r="A83" s="32"/>
      <c r="B83" s="136" t="s">
        <v>103</v>
      </c>
      <c r="C83" s="136"/>
      <c r="D83" s="33"/>
      <c r="E83" s="33"/>
      <c r="F83" s="34"/>
      <c r="G83" s="34"/>
    </row>
    <row r="85" spans="1:9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</row>
    <row r="86" spans="1:9" s="16" customFormat="1" x14ac:dyDescent="0.35">
      <c r="A86" s="14"/>
      <c r="B86" s="14"/>
      <c r="C86" s="14"/>
      <c r="D86" s="14"/>
      <c r="E86" s="14"/>
      <c r="F86" s="14"/>
      <c r="G86" s="14"/>
      <c r="H86" s="15"/>
      <c r="I86" s="15"/>
    </row>
    <row r="87" spans="1:9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</row>
    <row r="88" spans="1:9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</row>
    <row r="89" spans="1:9" ht="62.25" customHeight="1" x14ac:dyDescent="0.35">
      <c r="A89" s="19"/>
      <c r="B89" s="30" t="str">
        <f>B82</f>
        <v>Внутрипоселковые сети электроснабжения 10-0,4 кВ 
в с. Полноват Белоярского района</v>
      </c>
      <c r="C89" s="30" t="str">
        <f>C16</f>
        <v>Протяженность сетей – 15,27 км</v>
      </c>
      <c r="D89" s="29" t="s">
        <v>117</v>
      </c>
      <c r="E89" s="31"/>
      <c r="F89" s="39">
        <v>26.138168699999998</v>
      </c>
      <c r="G89" s="21"/>
      <c r="H89" s="2"/>
      <c r="I89" s="2"/>
    </row>
    <row r="90" spans="1:9" x14ac:dyDescent="0.35">
      <c r="A90" s="19"/>
      <c r="B90" s="30" t="s">
        <v>118</v>
      </c>
      <c r="C90" s="21"/>
      <c r="D90" s="21"/>
      <c r="E90" s="21"/>
      <c r="F90" s="40">
        <f>F89</f>
        <v>26.138168699999998</v>
      </c>
      <c r="G90" s="21"/>
      <c r="H90" s="2"/>
      <c r="I90" s="2"/>
    </row>
    <row r="92" spans="1:9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</row>
    <row r="93" spans="1:9" s="1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</row>
    <row r="94" spans="1:9" x14ac:dyDescent="0.35">
      <c r="A94" s="51">
        <v>47</v>
      </c>
      <c r="B94" s="127"/>
      <c r="C94" s="128"/>
      <c r="D94" s="128"/>
      <c r="E94" s="128"/>
      <c r="F94" s="128"/>
      <c r="G94" s="129"/>
      <c r="H94" s="2"/>
      <c r="I94" s="2"/>
    </row>
    <row r="95" spans="1:9" ht="15" customHeight="1" x14ac:dyDescent="0.35">
      <c r="A95" s="3"/>
      <c r="B95" s="130"/>
      <c r="C95" s="131"/>
      <c r="D95" s="131"/>
      <c r="E95" s="131"/>
      <c r="F95" s="131"/>
      <c r="G95" s="132"/>
    </row>
    <row r="96" spans="1:9" ht="15" customHeight="1" thickBot="1" x14ac:dyDescent="0.4">
      <c r="A96" s="3"/>
      <c r="B96" s="133"/>
      <c r="C96" s="134"/>
      <c r="D96" s="134"/>
      <c r="E96" s="134"/>
      <c r="F96" s="134"/>
      <c r="G96" s="135"/>
    </row>
    <row r="97" spans="1:9" x14ac:dyDescent="0.35">
      <c r="A97" s="3"/>
    </row>
    <row r="98" spans="1:9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</row>
    <row r="99" spans="1:9" s="1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</row>
    <row r="100" spans="1:9" x14ac:dyDescent="0.35">
      <c r="A100" s="52">
        <v>48</v>
      </c>
      <c r="B100" s="127"/>
      <c r="C100" s="128"/>
      <c r="D100" s="128"/>
      <c r="E100" s="128"/>
      <c r="F100" s="128"/>
      <c r="G100" s="129"/>
      <c r="H100" s="2"/>
      <c r="I100" s="2"/>
    </row>
    <row r="101" spans="1:9" ht="15" customHeight="1" x14ac:dyDescent="0.35">
      <c r="A101" s="3"/>
      <c r="B101" s="130"/>
      <c r="C101" s="131"/>
      <c r="D101" s="131"/>
      <c r="E101" s="131"/>
      <c r="F101" s="131"/>
      <c r="G101" s="132"/>
    </row>
    <row r="102" spans="1:9" ht="15" customHeight="1" x14ac:dyDescent="0.35">
      <c r="A102" s="3"/>
      <c r="B102" s="130"/>
      <c r="C102" s="131"/>
      <c r="D102" s="131"/>
      <c r="E102" s="131"/>
      <c r="F102" s="131"/>
      <c r="G102" s="132"/>
    </row>
    <row r="103" spans="1:9" x14ac:dyDescent="0.35">
      <c r="A103" s="3"/>
      <c r="B103" s="130"/>
      <c r="C103" s="131"/>
      <c r="D103" s="131"/>
      <c r="E103" s="131"/>
      <c r="F103" s="131"/>
      <c r="G103" s="132"/>
    </row>
    <row r="104" spans="1:9" x14ac:dyDescent="0.35">
      <c r="A104" s="3"/>
      <c r="B104" s="130"/>
      <c r="C104" s="131"/>
      <c r="D104" s="131"/>
      <c r="E104" s="131"/>
      <c r="F104" s="131"/>
      <c r="G104" s="132"/>
    </row>
    <row r="105" spans="1:9" x14ac:dyDescent="0.35">
      <c r="A105" s="3"/>
      <c r="B105" s="130"/>
      <c r="C105" s="131"/>
      <c r="D105" s="131"/>
      <c r="E105" s="131"/>
      <c r="F105" s="131"/>
      <c r="G105" s="132"/>
    </row>
    <row r="106" spans="1:9" x14ac:dyDescent="0.35">
      <c r="A106" s="3"/>
      <c r="B106" s="130"/>
      <c r="C106" s="131"/>
      <c r="D106" s="131"/>
      <c r="E106" s="131"/>
      <c r="F106" s="131"/>
      <c r="G106" s="132"/>
    </row>
    <row r="107" spans="1:9" x14ac:dyDescent="0.35">
      <c r="A107" s="3"/>
      <c r="B107" s="130"/>
      <c r="C107" s="131"/>
      <c r="D107" s="131"/>
      <c r="E107" s="131"/>
      <c r="F107" s="131"/>
      <c r="G107" s="132"/>
    </row>
    <row r="108" spans="1:9" x14ac:dyDescent="0.35">
      <c r="A108" s="3"/>
      <c r="B108" s="130"/>
      <c r="C108" s="131"/>
      <c r="D108" s="131"/>
      <c r="E108" s="131"/>
      <c r="F108" s="131"/>
      <c r="G108" s="132"/>
    </row>
    <row r="109" spans="1:9" x14ac:dyDescent="0.35">
      <c r="A109" s="3"/>
      <c r="B109" s="130"/>
      <c r="C109" s="131"/>
      <c r="D109" s="131"/>
      <c r="E109" s="131"/>
      <c r="F109" s="131"/>
      <c r="G109" s="132"/>
    </row>
    <row r="110" spans="1:9" x14ac:dyDescent="0.35">
      <c r="A110" s="3"/>
      <c r="B110" s="130"/>
      <c r="C110" s="131"/>
      <c r="D110" s="131"/>
      <c r="E110" s="131"/>
      <c r="F110" s="131"/>
      <c r="G110" s="132"/>
    </row>
    <row r="111" spans="1:9" x14ac:dyDescent="0.35">
      <c r="A111" s="3"/>
      <c r="B111" s="130"/>
      <c r="C111" s="131"/>
      <c r="D111" s="131"/>
      <c r="E111" s="131"/>
      <c r="F111" s="131"/>
      <c r="G111" s="132"/>
    </row>
    <row r="112" spans="1:9" x14ac:dyDescent="0.35">
      <c r="A112" s="3"/>
      <c r="B112" s="130"/>
      <c r="C112" s="131"/>
      <c r="D112" s="131"/>
      <c r="E112" s="131"/>
      <c r="F112" s="131"/>
      <c r="G112" s="132"/>
    </row>
    <row r="113" spans="1:7" ht="16" thickBot="1" x14ac:dyDescent="0.4">
      <c r="A113" s="3"/>
      <c r="B113" s="133"/>
      <c r="C113" s="134"/>
      <c r="D113" s="134"/>
      <c r="E113" s="134"/>
      <c r="F113" s="134"/>
      <c r="G113" s="135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4"/>
  <sheetViews>
    <sheetView view="pageBreakPreview" topLeftCell="B70" zoomScale="80" zoomScaleNormal="80" zoomScaleSheetLayoutView="80" workbookViewId="0">
      <selection activeCell="A90" sqref="A90:XFD90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8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23.25" customHeight="1" x14ac:dyDescent="0.35">
      <c r="A4" s="5">
        <v>1</v>
      </c>
      <c r="B4" s="6" t="s">
        <v>2</v>
      </c>
      <c r="C4" s="113" t="s">
        <v>404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40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37.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405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406</v>
      </c>
      <c r="D16" s="111"/>
      <c r="E16" s="1"/>
      <c r="F16" s="2"/>
      <c r="G16" s="3"/>
    </row>
    <row r="17" spans="1:7" ht="47.25" customHeight="1" x14ac:dyDescent="0.35">
      <c r="A17" s="5">
        <v>11</v>
      </c>
      <c r="B17" s="9" t="s">
        <v>173</v>
      </c>
      <c r="C17" s="115" t="s">
        <v>407</v>
      </c>
      <c r="D17" s="116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298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408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11" t="s">
        <v>409</v>
      </c>
      <c r="D20" s="111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410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57" t="s">
        <v>33</v>
      </c>
      <c r="D25" s="157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C19</f>
        <v>Технологическое присоединение потребителей к электрическом сетям в МО Кондинского района</v>
      </c>
      <c r="D31" s="111"/>
      <c r="E31" s="2"/>
      <c r="F31" s="2"/>
      <c r="G31" s="3"/>
    </row>
    <row r="32" spans="1:7" ht="55.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11,78 км.
Вводимая мощность – 10,72 МВА.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98.25" customHeight="1" x14ac:dyDescent="0.35">
      <c r="A45" s="119"/>
      <c r="B45" s="9" t="str">
        <f>C31</f>
        <v>Технологическое присоединение потребителей к электрическом сетям в МО Кондинского района</v>
      </c>
      <c r="C45" s="111" t="s">
        <v>304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17">
        <v>42</v>
      </c>
      <c r="B57" s="18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19"/>
      <c r="B58" s="13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19"/>
      <c r="B59" s="30"/>
      <c r="C59" s="44"/>
      <c r="D59" s="124"/>
      <c r="E59" s="124"/>
      <c r="F59" s="2"/>
      <c r="G59" s="2"/>
      <c r="H59" s="3"/>
    </row>
    <row r="60" spans="1:8" ht="15.5" x14ac:dyDescent="0.35">
      <c r="A60" s="19"/>
      <c r="B60" s="30"/>
      <c r="C60" s="57"/>
      <c r="D60" s="124"/>
      <c r="E60" s="124"/>
      <c r="F60" s="2"/>
      <c r="G60" s="2"/>
      <c r="H60" s="3"/>
    </row>
    <row r="61" spans="1:8" ht="15.5" x14ac:dyDescent="0.35">
      <c r="A61" s="19"/>
      <c r="B61" s="30"/>
      <c r="C61" s="31"/>
      <c r="D61" s="124"/>
      <c r="E61" s="124"/>
      <c r="F61" s="2"/>
      <c r="G61" s="2"/>
      <c r="H61" s="3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15.5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Сети 10-0,4 кВ для осуществления технологического присоединения потребителей и объектов Кондинского района</v>
      </c>
      <c r="C82" s="31" t="s">
        <v>411</v>
      </c>
      <c r="D82" s="31" t="s">
        <v>210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24"/>
      <c r="B88" s="25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62.25" customHeight="1" x14ac:dyDescent="0.35">
      <c r="A89" s="19"/>
      <c r="B89" s="30" t="str">
        <f>B82</f>
        <v>Сети 10-0,4 кВ для осуществления технологического присоединения потребителей и объектов Кондинского района</v>
      </c>
      <c r="C89" s="30" t="str">
        <f>C16</f>
        <v>Вводимая протяженность сетей – 11,78 км.
Вводимая мощность – 10,72 МВА.</v>
      </c>
      <c r="D89" s="29" t="s">
        <v>117</v>
      </c>
      <c r="E89" s="31"/>
      <c r="F89" s="39">
        <f>76.41029261/1.18</f>
        <v>64.754485262711867</v>
      </c>
      <c r="G89" s="21"/>
      <c r="H89" s="2"/>
      <c r="I89" s="2"/>
      <c r="J89" s="3"/>
    </row>
    <row r="90" spans="1:10" ht="31" x14ac:dyDescent="0.35">
      <c r="A90" s="19"/>
      <c r="B90" s="30" t="s">
        <v>306</v>
      </c>
      <c r="C90" s="21"/>
      <c r="D90" s="21"/>
      <c r="E90" s="21"/>
      <c r="F90" s="83"/>
      <c r="G90" s="21"/>
      <c r="H90" s="2"/>
      <c r="I90" s="2"/>
      <c r="J90" s="3"/>
    </row>
    <row r="91" spans="1:10" ht="15.5" x14ac:dyDescent="0.35">
      <c r="A91" s="19"/>
      <c r="B91" s="30" t="s">
        <v>118</v>
      </c>
      <c r="C91" s="21"/>
      <c r="D91" s="21"/>
      <c r="E91" s="21"/>
      <c r="F91" s="40">
        <f>F89</f>
        <v>64.754485262711867</v>
      </c>
      <c r="G91" s="21"/>
      <c r="H91" s="2"/>
      <c r="I91" s="2"/>
      <c r="J91" s="3"/>
    </row>
    <row r="93" spans="1:10" ht="15.5" x14ac:dyDescent="0.35">
      <c r="A93" s="14"/>
      <c r="B93" s="112" t="s">
        <v>119</v>
      </c>
      <c r="C93" s="112"/>
      <c r="D93" s="112"/>
      <c r="E93" s="112"/>
      <c r="F93" s="112"/>
      <c r="G93" s="112"/>
      <c r="H93" s="2"/>
      <c r="I93" s="2"/>
      <c r="J93" s="3"/>
    </row>
    <row r="94" spans="1:10" s="56" customFormat="1" ht="16" thickBot="1" x14ac:dyDescent="0.4">
      <c r="A94" s="14"/>
      <c r="B94" s="14"/>
      <c r="C94" s="14"/>
      <c r="D94" s="14"/>
      <c r="E94" s="14"/>
      <c r="F94" s="14"/>
      <c r="G94" s="14"/>
      <c r="H94" s="15"/>
      <c r="I94" s="15"/>
      <c r="J94" s="16"/>
    </row>
    <row r="95" spans="1:10" ht="15.5" x14ac:dyDescent="0.35">
      <c r="A95" s="41">
        <v>47</v>
      </c>
      <c r="B95" s="127"/>
      <c r="C95" s="128"/>
      <c r="D95" s="128"/>
      <c r="E95" s="128"/>
      <c r="F95" s="128"/>
      <c r="G95" s="129"/>
      <c r="H95" s="2"/>
      <c r="I95" s="2"/>
      <c r="J95" s="3"/>
    </row>
    <row r="96" spans="1:10" ht="15" customHeight="1" x14ac:dyDescent="0.35">
      <c r="A96" s="55"/>
      <c r="B96" s="130"/>
      <c r="C96" s="131"/>
      <c r="D96" s="131"/>
      <c r="E96" s="131"/>
      <c r="F96" s="131"/>
      <c r="G96" s="132"/>
    </row>
    <row r="97" spans="1:10" ht="15" customHeight="1" thickBot="1" x14ac:dyDescent="0.4">
      <c r="A97" s="55"/>
      <c r="B97" s="133"/>
      <c r="C97" s="134"/>
      <c r="D97" s="134"/>
      <c r="E97" s="134"/>
      <c r="F97" s="134"/>
      <c r="G97" s="135"/>
    </row>
    <row r="98" spans="1:10" x14ac:dyDescent="0.35">
      <c r="A98" s="55"/>
    </row>
    <row r="99" spans="1:10" ht="15.5" x14ac:dyDescent="0.35">
      <c r="A99" s="14"/>
      <c r="B99" s="112" t="s">
        <v>120</v>
      </c>
      <c r="C99" s="112"/>
      <c r="D99" s="112"/>
      <c r="E99" s="112"/>
      <c r="F99" s="112"/>
      <c r="G99" s="112"/>
      <c r="H99" s="2"/>
      <c r="I99" s="2"/>
      <c r="J99" s="3"/>
    </row>
    <row r="100" spans="1:10" s="56" customFormat="1" ht="16" thickBot="1" x14ac:dyDescent="0.4">
      <c r="A100" s="14"/>
      <c r="B100" s="14"/>
      <c r="C100" s="14"/>
      <c r="D100" s="14"/>
      <c r="E100" s="14"/>
      <c r="F100" s="14"/>
      <c r="G100" s="14"/>
      <c r="H100" s="15"/>
      <c r="I100" s="15"/>
      <c r="J100" s="16"/>
    </row>
    <row r="101" spans="1:10" ht="15.5" x14ac:dyDescent="0.35">
      <c r="A101" s="42">
        <v>48</v>
      </c>
      <c r="B101" s="127"/>
      <c r="C101" s="128"/>
      <c r="D101" s="128"/>
      <c r="E101" s="128"/>
      <c r="F101" s="128"/>
      <c r="G101" s="129"/>
      <c r="H101" s="2"/>
      <c r="I101" s="2"/>
      <c r="J101" s="3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ht="15" customHeight="1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x14ac:dyDescent="0.35">
      <c r="A105" s="55"/>
      <c r="B105" s="130"/>
      <c r="C105" s="131"/>
      <c r="D105" s="131"/>
      <c r="E105" s="131"/>
      <c r="F105" s="131"/>
      <c r="G105" s="132"/>
    </row>
    <row r="106" spans="1:10" ht="15.5" x14ac:dyDescent="0.35">
      <c r="A106" s="3"/>
      <c r="B106" s="130"/>
      <c r="C106" s="131"/>
      <c r="D106" s="131"/>
      <c r="E106" s="131"/>
      <c r="F106" s="131"/>
      <c r="G106" s="132"/>
      <c r="H106" s="3"/>
      <c r="I106" s="3"/>
      <c r="J106" s="3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x14ac:dyDescent="0.35">
      <c r="A113" s="55"/>
      <c r="B113" s="130"/>
      <c r="C113" s="131"/>
      <c r="D113" s="131"/>
      <c r="E113" s="131"/>
      <c r="F113" s="131"/>
      <c r="G113" s="132"/>
    </row>
    <row r="114" spans="1:7" ht="15" thickBot="1" x14ac:dyDescent="0.4">
      <c r="A114" s="55"/>
      <c r="B114" s="133"/>
      <c r="C114" s="134"/>
      <c r="D114" s="134"/>
      <c r="E114" s="134"/>
      <c r="F114" s="134"/>
      <c r="G114" s="135"/>
    </row>
  </sheetData>
  <mergeCells count="54">
    <mergeCell ref="B93:G93"/>
    <mergeCell ref="B95:G97"/>
    <mergeCell ref="B99:G99"/>
    <mergeCell ref="B101:G114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26" fitToWidth="101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3"/>
  <sheetViews>
    <sheetView view="pageBreakPreview" topLeftCell="A43" zoomScale="70" zoomScaleNormal="70" zoomScaleSheetLayoutView="70" workbookViewId="0">
      <selection activeCell="A90" sqref="A90:XFD90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412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41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36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413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414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1" t="s">
        <v>415</v>
      </c>
      <c r="D17" s="111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576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416</v>
      </c>
      <c r="D19" s="111"/>
      <c r="E19" s="1"/>
      <c r="F19" s="2"/>
      <c r="G19" s="3"/>
    </row>
    <row r="20" spans="1:7" ht="166.5" customHeight="1" x14ac:dyDescent="0.35">
      <c r="A20" s="5">
        <v>14</v>
      </c>
      <c r="B20" s="9" t="s">
        <v>178</v>
      </c>
      <c r="C20" s="111" t="s">
        <v>575</v>
      </c>
      <c r="D20" s="111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417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219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Реализация проекта направлена на восстановление электроснабжения на территории б.н.п. Сосновый (Лорба) Октябрьского района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мощность - 2,50 МВА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9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418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 t="s">
        <v>419</v>
      </c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C31</f>
        <v>Реализация проекта направлена на восстановление электроснабжения на территории б.н.п. Сосновый (Лорба) Октябрьского района</v>
      </c>
      <c r="C45" s="111" t="s">
        <v>420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18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19"/>
      <c r="B58" s="13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19"/>
      <c r="B59" s="62" t="s">
        <v>220</v>
      </c>
      <c r="C59" s="44" t="s">
        <v>235</v>
      </c>
      <c r="D59" s="124"/>
      <c r="E59" s="124"/>
      <c r="F59" s="2"/>
      <c r="G59" s="2"/>
      <c r="H59" s="3"/>
    </row>
    <row r="60" spans="1:8" ht="15.5" x14ac:dyDescent="0.35">
      <c r="A60" s="19"/>
      <c r="B60" s="62" t="s">
        <v>221</v>
      </c>
      <c r="C60" s="45" t="s">
        <v>235</v>
      </c>
      <c r="D60" s="124"/>
      <c r="E60" s="124"/>
      <c r="F60" s="2"/>
      <c r="G60" s="2"/>
      <c r="H60" s="3"/>
    </row>
    <row r="61" spans="1:8" ht="15.5" x14ac:dyDescent="0.35">
      <c r="A61" s="19"/>
      <c r="B61" s="62" t="s">
        <v>222</v>
      </c>
      <c r="C61" s="69">
        <v>-48892032.130599082</v>
      </c>
      <c r="D61" s="124"/>
      <c r="E61" s="124"/>
      <c r="F61" s="2"/>
      <c r="G61" s="2"/>
      <c r="H61" s="3"/>
    </row>
    <row r="62" spans="1:8" ht="15.5" x14ac:dyDescent="0.35">
      <c r="B62" s="82" t="s">
        <v>223</v>
      </c>
      <c r="C62" s="70" t="s">
        <v>236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ПС 110/6 кВ «Лорба» в Октябрьском районе ХМАО-Югры</v>
      </c>
      <c r="C82" s="29" t="s">
        <v>421</v>
      </c>
      <c r="D82" s="31" t="s">
        <v>422</v>
      </c>
      <c r="E82" s="31" t="s">
        <v>102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15.5" x14ac:dyDescent="0.35">
      <c r="A89" s="19"/>
      <c r="B89" s="30" t="str">
        <f>B82</f>
        <v>ПС 110/6 кВ «Лорба» в Октябрьском районе ХМАО-Югры</v>
      </c>
      <c r="C89" s="30" t="str">
        <f>C16</f>
        <v>Вводимая мощность - 2,50 МВА</v>
      </c>
      <c r="D89" s="29" t="s">
        <v>117</v>
      </c>
      <c r="E89" s="31"/>
      <c r="F89" s="39">
        <v>47.208431310000002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47.208431310000002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2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13" zoomScale="69" zoomScaleNormal="69" workbookViewId="0">
      <selection activeCell="A90" sqref="A90:XFD90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8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40.5" customHeight="1" x14ac:dyDescent="0.35">
      <c r="A4" s="5">
        <v>1</v>
      </c>
      <c r="B4" s="6" t="s">
        <v>2</v>
      </c>
      <c r="C4" s="113" t="s">
        <v>423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42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34.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424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425</v>
      </c>
      <c r="D16" s="111"/>
      <c r="E16" s="1"/>
      <c r="F16" s="2"/>
      <c r="G16" s="3"/>
    </row>
    <row r="17" spans="1:7" ht="47.25" customHeight="1" x14ac:dyDescent="0.35">
      <c r="A17" s="5">
        <v>11</v>
      </c>
      <c r="B17" s="9" t="s">
        <v>173</v>
      </c>
      <c r="C17" s="115" t="s">
        <v>426</v>
      </c>
      <c r="D17" s="116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261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tr">
        <f>C17</f>
        <v>Обеспечение услугой качественного, бесперебойного электроснабжения потребителей  г. Югорска</v>
      </c>
      <c r="D19" s="111"/>
      <c r="E19" s="1"/>
      <c r="F19" s="2"/>
      <c r="G19" s="3"/>
    </row>
    <row r="20" spans="1:7" ht="159.5" customHeight="1" x14ac:dyDescent="0.35">
      <c r="A20" s="5">
        <v>14</v>
      </c>
      <c r="B20" s="9" t="s">
        <v>178</v>
      </c>
      <c r="C20" s="111" t="s">
        <v>577</v>
      </c>
      <c r="D20" s="111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427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C19</f>
        <v>Обеспечение услугой качественного, бесперебойного электроснабжения потребителей  г. Югорска</v>
      </c>
      <c r="D31" s="111"/>
      <c r="E31" s="2"/>
      <c r="F31" s="2"/>
      <c r="G31" s="3"/>
    </row>
    <row r="32" spans="1:7" ht="55.5" customHeight="1" x14ac:dyDescent="0.35">
      <c r="A32" s="5" t="s">
        <v>40</v>
      </c>
      <c r="B32" s="9" t="s">
        <v>185</v>
      </c>
      <c r="C32" s="111" t="s">
        <v>428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31" x14ac:dyDescent="0.35">
      <c r="A45" s="119"/>
      <c r="B45" s="9" t="str">
        <f>C31</f>
        <v>Обеспечение услугой качественного, бесперебойного электроснабжения потребителей  г. Югорска</v>
      </c>
      <c r="C45" s="111" t="str">
        <f>C18</f>
        <v>Состояние сетей не обеспечивает возросшую потребность в электроэнергии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19"/>
      <c r="B58" s="13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19"/>
      <c r="B59" s="26" t="s">
        <v>220</v>
      </c>
      <c r="C59" s="44">
        <v>9.7107672972510244</v>
      </c>
      <c r="D59" s="124"/>
      <c r="E59" s="124"/>
      <c r="F59" s="2"/>
      <c r="G59" s="2"/>
      <c r="H59" s="3"/>
    </row>
    <row r="60" spans="1:8" ht="15.5" x14ac:dyDescent="0.35">
      <c r="A60" s="19"/>
      <c r="B60" s="26" t="s">
        <v>221</v>
      </c>
      <c r="C60" s="45" t="s">
        <v>235</v>
      </c>
      <c r="D60" s="124"/>
      <c r="E60" s="124"/>
      <c r="F60" s="2"/>
      <c r="G60" s="2"/>
      <c r="H60" s="3"/>
    </row>
    <row r="61" spans="1:8" ht="15.5" x14ac:dyDescent="0.35">
      <c r="A61" s="19"/>
      <c r="B61" s="26" t="s">
        <v>222</v>
      </c>
      <c r="C61" s="69">
        <v>-53835630.838066868</v>
      </c>
      <c r="D61" s="124"/>
      <c r="E61" s="124"/>
      <c r="F61" s="2"/>
      <c r="G61" s="2"/>
      <c r="H61" s="3"/>
    </row>
    <row r="62" spans="1:8" ht="15.5" x14ac:dyDescent="0.35">
      <c r="B62" s="71" t="s">
        <v>223</v>
      </c>
      <c r="C62" s="70" t="s">
        <v>236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15.5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Сети электроснабжения 
10-0,4 кВ, КТП-10/0,4 кВ в мкр. «Зелёная зона» г. Югорск (1 этап)</v>
      </c>
      <c r="C82" s="31" t="s">
        <v>429</v>
      </c>
      <c r="D82" s="31" t="s">
        <v>101</v>
      </c>
      <c r="E82" s="31" t="s">
        <v>191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8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62.25" customHeight="1" x14ac:dyDescent="0.35">
      <c r="A89" s="19"/>
      <c r="B89" s="30" t="str">
        <f>B82</f>
        <v>Сети электроснабжения 
10-0,4 кВ, КТП-10/0,4 кВ в мкр. «Зелёная зона» г. Югорск (1 этап)</v>
      </c>
      <c r="C89" s="30" t="str">
        <f>C16</f>
        <v>Вводимая протяжённость сетей – 32,96 км.
Вводимая мощность – 1,62 МВА.</v>
      </c>
      <c r="D89" s="29" t="s">
        <v>117</v>
      </c>
      <c r="E89" s="31"/>
      <c r="F89" s="39">
        <v>105.89250457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105.89250457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16" zoomScale="64" zoomScaleNormal="64" workbookViewId="0">
      <selection activeCell="A90" sqref="A90:XFD90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8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40.5" customHeight="1" x14ac:dyDescent="0.35">
      <c r="A4" s="5">
        <v>1</v>
      </c>
      <c r="B4" s="6" t="s">
        <v>2</v>
      </c>
      <c r="C4" s="113" t="s">
        <v>430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43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41.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424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431</v>
      </c>
      <c r="D16" s="111"/>
      <c r="E16" s="1"/>
      <c r="F16" s="2"/>
      <c r="G16" s="3"/>
    </row>
    <row r="17" spans="1:7" ht="47.25" customHeight="1" x14ac:dyDescent="0.35">
      <c r="A17" s="5">
        <v>11</v>
      </c>
      <c r="B17" s="9" t="s">
        <v>173</v>
      </c>
      <c r="C17" s="115" t="s">
        <v>426</v>
      </c>
      <c r="D17" s="116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261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tr">
        <f>C17</f>
        <v>Обеспечение услугой качественного, бесперебойного электроснабжения потребителей  г. Югорска</v>
      </c>
      <c r="D19" s="111"/>
      <c r="E19" s="1"/>
      <c r="F19" s="2"/>
      <c r="G19" s="3"/>
    </row>
    <row r="20" spans="1:7" ht="149.5" customHeight="1" x14ac:dyDescent="0.35">
      <c r="A20" s="5">
        <v>14</v>
      </c>
      <c r="B20" s="9" t="s">
        <v>178</v>
      </c>
      <c r="C20" s="111" t="s">
        <v>578</v>
      </c>
      <c r="D20" s="111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432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C19</f>
        <v>Обеспечение услугой качественного, бесперебойного электроснабжения потребителей  г. Югорска</v>
      </c>
      <c r="D31" s="111"/>
      <c r="E31" s="2"/>
      <c r="F31" s="2"/>
      <c r="G31" s="3"/>
    </row>
    <row r="32" spans="1:7" ht="55.5" customHeight="1" x14ac:dyDescent="0.35">
      <c r="A32" s="5" t="s">
        <v>40</v>
      </c>
      <c r="B32" s="9" t="s">
        <v>185</v>
      </c>
      <c r="C32" s="111" t="s">
        <v>433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31" x14ac:dyDescent="0.35">
      <c r="A45" s="119"/>
      <c r="B45" s="9" t="str">
        <f>C31</f>
        <v>Обеспечение услугой качественного, бесперебойного электроснабжения потребителей  г. Югорска</v>
      </c>
      <c r="C45" s="111" t="str">
        <f>C18</f>
        <v>Состояние сетей не обеспечивает возросшую потребность в электроэнергии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23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25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27">
        <v>10.376207809017469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28" t="s">
        <v>235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39">
        <v>-109204873.5430233</v>
      </c>
      <c r="D61" s="124"/>
      <c r="E61" s="124"/>
      <c r="F61" s="2"/>
      <c r="G61" s="2"/>
      <c r="H61" s="3"/>
    </row>
    <row r="62" spans="1:8" ht="15.5" x14ac:dyDescent="0.35">
      <c r="B62" s="71" t="s">
        <v>223</v>
      </c>
      <c r="C62" s="70" t="s">
        <v>236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15.5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Сети электроснабжения 10-0,4 кВ, КТП-10/0,4 кВ в мкр. "Зеленая зона"
г. Югорск (2 этап)</v>
      </c>
      <c r="C82" s="31" t="s">
        <v>429</v>
      </c>
      <c r="D82" s="31" t="s">
        <v>101</v>
      </c>
      <c r="E82" s="31" t="s">
        <v>252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8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62.25" customHeight="1" x14ac:dyDescent="0.35">
      <c r="A89" s="19"/>
      <c r="B89" s="30" t="str">
        <f>B82</f>
        <v>Сети электроснабжения 10-0,4 кВ, КТП-10/0,4 кВ в мкр. "Зеленая зона"
г. Югорск (2 этап)</v>
      </c>
      <c r="C89" s="30" t="str">
        <f>C16</f>
        <v>Вводимая протяжённость сетей – 55,88 км
Вводимая мощность – 2,37 МВА.</v>
      </c>
      <c r="D89" s="29" t="s">
        <v>117</v>
      </c>
      <c r="E89" s="31"/>
      <c r="F89" s="39">
        <v>196.85437808000003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196.85437808000003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13" zoomScale="57" zoomScaleNormal="57" workbookViewId="0">
      <selection activeCell="A90" sqref="A90:XFD90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8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40.5" customHeight="1" x14ac:dyDescent="0.35">
      <c r="A4" s="5">
        <v>1</v>
      </c>
      <c r="B4" s="6" t="s">
        <v>2</v>
      </c>
      <c r="C4" s="113" t="s">
        <v>434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44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5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424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435</v>
      </c>
      <c r="D16" s="111"/>
      <c r="E16" s="1"/>
      <c r="F16" s="2"/>
      <c r="G16" s="3"/>
    </row>
    <row r="17" spans="1:7" ht="47.25" customHeight="1" x14ac:dyDescent="0.35">
      <c r="A17" s="5">
        <v>11</v>
      </c>
      <c r="B17" s="9" t="s">
        <v>173</v>
      </c>
      <c r="C17" s="115" t="s">
        <v>426</v>
      </c>
      <c r="D17" s="116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261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tr">
        <f>C17</f>
        <v>Обеспечение услугой качественного, бесперебойного электроснабжения потребителей  г. Югорска</v>
      </c>
      <c r="D19" s="111"/>
      <c r="E19" s="1"/>
      <c r="F19" s="2"/>
      <c r="G19" s="3"/>
    </row>
    <row r="20" spans="1:7" ht="158" customHeight="1" x14ac:dyDescent="0.35">
      <c r="A20" s="5">
        <v>14</v>
      </c>
      <c r="B20" s="9" t="s">
        <v>178</v>
      </c>
      <c r="C20" s="111" t="s">
        <v>579</v>
      </c>
      <c r="D20" s="111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436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C19</f>
        <v>Обеспечение услугой качественного, бесперебойного электроснабжения потребителей  г. Югорска</v>
      </c>
      <c r="D31" s="111"/>
      <c r="E31" s="2"/>
      <c r="F31" s="2"/>
      <c r="G31" s="3"/>
    </row>
    <row r="32" spans="1:7" ht="55.5" customHeight="1" x14ac:dyDescent="0.35">
      <c r="A32" s="5" t="s">
        <v>40</v>
      </c>
      <c r="B32" s="9" t="s">
        <v>185</v>
      </c>
      <c r="C32" s="111" t="s">
        <v>437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31" x14ac:dyDescent="0.35">
      <c r="A45" s="119"/>
      <c r="B45" s="9" t="str">
        <f>C31</f>
        <v>Обеспечение услугой качественного, бесперебойного электроснабжения потребителей  г. Югорска</v>
      </c>
      <c r="C45" s="111" t="str">
        <f>C18</f>
        <v>Состояние сетей не обеспечивает возросшую потребность в электроэнергии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44">
        <v>15.226026095994646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45" t="s">
        <v>235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69">
        <v>-118472628.54791801</v>
      </c>
      <c r="D61" s="124"/>
      <c r="E61" s="124"/>
      <c r="F61" s="2"/>
      <c r="G61" s="2"/>
      <c r="H61" s="3"/>
    </row>
    <row r="62" spans="1:8" ht="15.5" x14ac:dyDescent="0.35">
      <c r="A62" s="60"/>
      <c r="B62" s="66" t="s">
        <v>223</v>
      </c>
      <c r="C62" s="70" t="s">
        <v>236</v>
      </c>
      <c r="D62" s="156"/>
      <c r="E62" s="154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15.5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Сети электроснабжения 10-0,4 кВ, КТП-10/0,4 кВ в мкр. "Зеленая зона"
г. Югорск (3 этап)</v>
      </c>
      <c r="C82" s="31" t="s">
        <v>429</v>
      </c>
      <c r="D82" s="31" t="s">
        <v>101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8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62.25" customHeight="1" x14ac:dyDescent="0.35">
      <c r="A89" s="19"/>
      <c r="B89" s="30" t="str">
        <f>B82</f>
        <v>Сети электроснабжения 10-0,4 кВ, КТП-10/0,4 кВ в мкр. "Зеленая зона"
г. Югорск (3 этап)</v>
      </c>
      <c r="C89" s="30" t="str">
        <f>C16</f>
        <v>Вводимая протяжённость сетей – 48,41 км
Вводимая мощность – 1,22 МВА.</v>
      </c>
      <c r="D89" s="29" t="s">
        <v>117</v>
      </c>
      <c r="E89" s="31"/>
      <c r="F89" s="39">
        <v>152.65279853000001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152.65279853000001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9" zoomScale="41" zoomScaleNormal="41" workbookViewId="0">
      <selection activeCell="A90" sqref="A90:XFD90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8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40.5" customHeight="1" x14ac:dyDescent="0.35">
      <c r="A4" s="5">
        <v>1</v>
      </c>
      <c r="B4" s="6" t="s">
        <v>2</v>
      </c>
      <c r="C4" s="113" t="s">
        <v>438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45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424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439</v>
      </c>
      <c r="D16" s="111"/>
      <c r="E16" s="1"/>
      <c r="F16" s="2"/>
      <c r="G16" s="3"/>
    </row>
    <row r="17" spans="1:7" ht="47.25" customHeight="1" x14ac:dyDescent="0.35">
      <c r="A17" s="5">
        <v>11</v>
      </c>
      <c r="B17" s="9" t="s">
        <v>173</v>
      </c>
      <c r="C17" s="115" t="s">
        <v>426</v>
      </c>
      <c r="D17" s="116"/>
      <c r="E17" s="1"/>
      <c r="F17" s="2"/>
      <c r="G17" s="3"/>
    </row>
    <row r="18" spans="1:7" ht="51" customHeight="1" x14ac:dyDescent="0.35">
      <c r="A18" s="5">
        <v>12</v>
      </c>
      <c r="B18" s="9" t="s">
        <v>175</v>
      </c>
      <c r="C18" s="117"/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440</v>
      </c>
      <c r="D19" s="111"/>
      <c r="E19" s="1"/>
      <c r="F19" s="2"/>
      <c r="G19" s="3"/>
    </row>
    <row r="20" spans="1:7" ht="60.65" customHeight="1" x14ac:dyDescent="0.35">
      <c r="A20" s="5">
        <v>14</v>
      </c>
      <c r="B20" s="9" t="s">
        <v>178</v>
      </c>
      <c r="C20" s="117" t="s">
        <v>441</v>
      </c>
      <c r="D20" s="117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154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C19</f>
        <v>Вынос ВЛ-10 кВ, КТП 10/0,4 кВ, расположенных на территориях ИЖС (территории частных жилых домов, огородов, а также над жилыми строениями), а также в охранной зоне магистрального газопровода «Уренгой-Помары-Ужгород», что затрудняет 
обслуживание воздушных линий.</v>
      </c>
      <c r="D31" s="111"/>
      <c r="E31" s="2"/>
      <c r="F31" s="2"/>
      <c r="G31" s="3"/>
    </row>
    <row r="32" spans="1:7" ht="55.5" customHeight="1" x14ac:dyDescent="0.35">
      <c r="A32" s="5" t="s">
        <v>40</v>
      </c>
      <c r="B32" s="9" t="s">
        <v>185</v>
      </c>
      <c r="C32" s="117" t="str">
        <f>C16</f>
        <v>Вводимая протяжённость сетей – 8,6 км.
Вводимая мощность – 2 МВА.</v>
      </c>
      <c r="D32" s="117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442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98.25" customHeight="1" x14ac:dyDescent="0.35">
      <c r="A45" s="119"/>
      <c r="B45" s="9" t="str">
        <f>C17</f>
        <v>Обеспечение услугой качественного, бесперебойного электроснабжения потребителей  г. Югорска</v>
      </c>
      <c r="C45" s="111" t="str">
        <f>C19</f>
        <v>Вынос ВЛ-10 кВ, КТП 10/0,4 кВ, расположенных на территориях ИЖС (территории частных жилых домов, огородов, а также над жилыми строениями), а также в охранной зоне магистрального газопровода «Уренгой-Помары-Ужгород», что затрудняет 
обслуживание воздушных линий.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44" t="s">
        <v>235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45" t="s">
        <v>235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69">
        <v>-61157799.964857765</v>
      </c>
      <c r="D61" s="124"/>
      <c r="E61" s="124"/>
      <c r="F61" s="2"/>
      <c r="G61" s="2"/>
      <c r="H61" s="3"/>
    </row>
    <row r="62" spans="1:8" ht="15.5" x14ac:dyDescent="0.35">
      <c r="A62" s="60"/>
      <c r="B62" s="66" t="s">
        <v>223</v>
      </c>
      <c r="C62" s="70" t="s">
        <v>236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15.5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 10 кВ, КТП 10/0,4 кВ в г. Югорске (1 этап)</v>
      </c>
      <c r="C82" s="48" t="s">
        <v>275</v>
      </c>
      <c r="D82" s="31" t="s">
        <v>102</v>
      </c>
      <c r="E82" s="31" t="s">
        <v>191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8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62.25" customHeight="1" x14ac:dyDescent="0.35">
      <c r="A89" s="19"/>
      <c r="B89" s="30" t="str">
        <f>B82</f>
        <v>ЛЭП 10 кВ, КТП 10/0,4 кВ в г. Югорске (1 этап)</v>
      </c>
      <c r="C89" s="30" t="str">
        <f>C16</f>
        <v>Вводимая протяжённость сетей – 8,6 км.
Вводимая мощность – 2 МВА.</v>
      </c>
      <c r="D89" s="29" t="s">
        <v>117</v>
      </c>
      <c r="E89" s="31"/>
      <c r="F89" s="39">
        <f>60.5473159/1.18</f>
        <v>51.311284661016956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51.311284661016956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58" zoomScale="70" zoomScaleNormal="70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8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40.5" customHeight="1" x14ac:dyDescent="0.35">
      <c r="A4" s="5">
        <v>1</v>
      </c>
      <c r="B4" s="6" t="s">
        <v>2</v>
      </c>
      <c r="C4" s="113" t="s">
        <v>443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46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424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444</v>
      </c>
      <c r="D16" s="111"/>
      <c r="E16" s="1"/>
      <c r="F16" s="2"/>
      <c r="G16" s="3"/>
    </row>
    <row r="17" spans="1:7" ht="47.25" customHeight="1" x14ac:dyDescent="0.35">
      <c r="A17" s="5">
        <v>11</v>
      </c>
      <c r="B17" s="9" t="s">
        <v>173</v>
      </c>
      <c r="C17" s="115" t="s">
        <v>426</v>
      </c>
      <c r="D17" s="116"/>
      <c r="E17" s="1"/>
      <c r="F17" s="2"/>
      <c r="G17" s="3"/>
    </row>
    <row r="18" spans="1:7" ht="60.65" customHeight="1" x14ac:dyDescent="0.35">
      <c r="A18" s="5">
        <v>12</v>
      </c>
      <c r="B18" s="9" t="s">
        <v>175</v>
      </c>
      <c r="C18" s="117"/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440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17" t="s">
        <v>441</v>
      </c>
      <c r="D20" s="117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154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C19</f>
        <v>Вынос ВЛ-10 кВ, КТП 10/0,4 кВ, расположенных на территориях ИЖС (территории частных жилых домов, огородов, а также над жилыми строениями), а также в охранной зоне магистрального газопровода «Уренгой-Помары-Ужгород», что затрудняет 
обслуживание воздушных линий.</v>
      </c>
      <c r="D31" s="111"/>
      <c r="E31" s="2"/>
      <c r="F31" s="2"/>
      <c r="G31" s="3"/>
    </row>
    <row r="32" spans="1:7" ht="55.5" customHeight="1" x14ac:dyDescent="0.35">
      <c r="A32" s="5" t="s">
        <v>40</v>
      </c>
      <c r="B32" s="9" t="s">
        <v>185</v>
      </c>
      <c r="C32" s="117"/>
      <c r="D32" s="117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442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98.25" customHeight="1" x14ac:dyDescent="0.35">
      <c r="A45" s="119"/>
      <c r="B45" s="9" t="str">
        <f>C17</f>
        <v>Обеспечение услугой качественного, бесперебойного электроснабжения потребителей  г. Югорска</v>
      </c>
      <c r="C45" s="111" t="str">
        <f>C19</f>
        <v>Вынос ВЛ-10 кВ, КТП 10/0,4 кВ, расположенных на территориях ИЖС (территории частных жилых домов, огородов, а также над жилыми строениями), а также в охранной зоне магистрального газопровода «Уренгой-Помары-Ужгород», что затрудняет 
обслуживание воздушных линий.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44" t="s">
        <v>235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45" t="s">
        <v>235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69">
        <v>-18568049.604573969</v>
      </c>
      <c r="D61" s="124"/>
      <c r="E61" s="124"/>
      <c r="F61" s="2"/>
      <c r="G61" s="2"/>
      <c r="H61" s="3"/>
    </row>
    <row r="62" spans="1:8" ht="15.5" x14ac:dyDescent="0.35">
      <c r="A62" s="60"/>
      <c r="B62" s="66" t="s">
        <v>223</v>
      </c>
      <c r="C62" s="70" t="s">
        <v>236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15.5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 10 кВ, КТП 10/0,4 кВ в г. Югорске (2 этап)</v>
      </c>
      <c r="C82" s="48" t="s">
        <v>275</v>
      </c>
      <c r="D82" s="31" t="s">
        <v>191</v>
      </c>
      <c r="E82" s="31" t="s">
        <v>252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8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62.25" customHeight="1" x14ac:dyDescent="0.35">
      <c r="A89" s="19"/>
      <c r="B89" s="30" t="str">
        <f>B82</f>
        <v>ЛЭП 10 кВ, КТП 10/0,4 кВ в г. Югорске (2 этап)</v>
      </c>
      <c r="C89" s="30" t="str">
        <f>C16</f>
        <v>Вводимая протяжённость сетей – 1,5 км.
Вводимая мощность – 1,26 МВА.</v>
      </c>
      <c r="D89" s="29" t="s">
        <v>117</v>
      </c>
      <c r="E89" s="31"/>
      <c r="F89" s="39">
        <f>22.64029633/1.18</f>
        <v>19.186691805084749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19.186691805084749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52" zoomScale="60" zoomScaleNormal="60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8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40.5" customHeight="1" x14ac:dyDescent="0.35">
      <c r="A4" s="5">
        <v>1</v>
      </c>
      <c r="B4" s="6" t="s">
        <v>2</v>
      </c>
      <c r="C4" s="113" t="s">
        <v>445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47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424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446</v>
      </c>
      <c r="D16" s="111"/>
      <c r="E16" s="1"/>
      <c r="F16" s="2"/>
      <c r="G16" s="3"/>
    </row>
    <row r="17" spans="1:7" ht="47.25" customHeight="1" x14ac:dyDescent="0.35">
      <c r="A17" s="5">
        <v>11</v>
      </c>
      <c r="B17" s="9" t="s">
        <v>173</v>
      </c>
      <c r="C17" s="115" t="s">
        <v>426</v>
      </c>
      <c r="D17" s="116"/>
      <c r="E17" s="1"/>
      <c r="F17" s="2"/>
      <c r="G17" s="3"/>
    </row>
    <row r="18" spans="1:7" ht="61.5" customHeight="1" x14ac:dyDescent="0.35">
      <c r="A18" s="5">
        <v>12</v>
      </c>
      <c r="B18" s="9" t="s">
        <v>175</v>
      </c>
      <c r="C18" s="117"/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440</v>
      </c>
      <c r="D19" s="111"/>
      <c r="E19" s="1"/>
      <c r="F19" s="2"/>
      <c r="G19" s="3"/>
    </row>
    <row r="20" spans="1:7" ht="73" customHeight="1" x14ac:dyDescent="0.35">
      <c r="A20" s="5">
        <v>14</v>
      </c>
      <c r="B20" s="9" t="s">
        <v>178</v>
      </c>
      <c r="C20" s="117" t="s">
        <v>441</v>
      </c>
      <c r="D20" s="117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154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C19</f>
        <v>Вынос ВЛ-10 кВ, КТП 10/0,4 кВ, расположенных на территориях ИЖС (территории частных жилых домов, огородов, а также над жилыми строениями), а также в охранной зоне магистрального газопровода «Уренгой-Помары-Ужгород», что затрудняет 
обслуживание воздушных линий.</v>
      </c>
      <c r="D31" s="111"/>
      <c r="E31" s="2"/>
      <c r="F31" s="2"/>
      <c r="G31" s="3"/>
    </row>
    <row r="32" spans="1:7" ht="55.5" customHeight="1" x14ac:dyDescent="0.35">
      <c r="A32" s="5" t="s">
        <v>40</v>
      </c>
      <c r="B32" s="9" t="s">
        <v>185</v>
      </c>
      <c r="C32" s="117" t="str">
        <f>C16</f>
        <v>Вводимая протяжённость сетей – 4,7 км.
Вводимая мощность – 1,26 МВА.</v>
      </c>
      <c r="D32" s="117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442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98.25" customHeight="1" x14ac:dyDescent="0.35">
      <c r="A45" s="119"/>
      <c r="B45" s="9" t="str">
        <f>C17</f>
        <v>Обеспечение услугой качественного, бесперебойного электроснабжения потребителей  г. Югорска</v>
      </c>
      <c r="C45" s="111" t="str">
        <f>C19</f>
        <v>Вынос ВЛ-10 кВ, КТП 10/0,4 кВ, расположенных на территориях ИЖС (территории частных жилых домов, огородов, а также над жилыми строениями), а также в охранной зоне магистрального газопровода «Уренгой-Помары-Ужгород», что затрудняет 
обслуживание воздушных линий.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23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25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27" t="s">
        <v>235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28" t="s">
        <v>235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39">
        <v>-28632599.824327786</v>
      </c>
      <c r="D61" s="124"/>
      <c r="E61" s="124"/>
      <c r="F61" s="2"/>
      <c r="G61" s="2"/>
      <c r="H61" s="3"/>
    </row>
    <row r="62" spans="1:8" ht="15.5" x14ac:dyDescent="0.35">
      <c r="A62" s="60"/>
      <c r="B62" s="66" t="s">
        <v>223</v>
      </c>
      <c r="C62" s="67" t="s">
        <v>236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15.5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 10 кВ, КТП 10/0,4 кВ в г. Югорске (3 этап)</v>
      </c>
      <c r="C82" s="48" t="s">
        <v>275</v>
      </c>
      <c r="D82" s="31" t="s">
        <v>252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8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62.25" customHeight="1" x14ac:dyDescent="0.35">
      <c r="A89" s="19"/>
      <c r="B89" s="30" t="str">
        <f>B82</f>
        <v>ЛЭП 10 кВ, КТП 10/0,4 кВ в г. Югорске (3 этап)</v>
      </c>
      <c r="C89" s="30" t="str">
        <f>C16</f>
        <v>Вводимая протяжённость сетей – 4,7 км.
Вводимая мощность – 1,26 МВА.</v>
      </c>
      <c r="D89" s="29" t="s">
        <v>117</v>
      </c>
      <c r="E89" s="31"/>
      <c r="F89" s="39">
        <f>31.54799569/1.18</f>
        <v>26.735589567796612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26.735589567796612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52" zoomScale="72" zoomScaleNormal="72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8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40.5" customHeight="1" x14ac:dyDescent="0.35">
      <c r="A4" s="5">
        <v>1</v>
      </c>
      <c r="B4" s="6" t="s">
        <v>2</v>
      </c>
      <c r="C4" s="113" t="s">
        <v>447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48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424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448</v>
      </c>
      <c r="D16" s="111"/>
      <c r="E16" s="1"/>
      <c r="F16" s="2"/>
      <c r="G16" s="3"/>
    </row>
    <row r="17" spans="1:7" ht="47.25" customHeight="1" x14ac:dyDescent="0.35">
      <c r="A17" s="5">
        <v>11</v>
      </c>
      <c r="B17" s="9" t="s">
        <v>173</v>
      </c>
      <c r="C17" s="115" t="s">
        <v>449</v>
      </c>
      <c r="D17" s="116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246</v>
      </c>
      <c r="D18" s="117"/>
      <c r="E18" s="1"/>
      <c r="F18" s="2"/>
      <c r="G18" s="3"/>
    </row>
    <row r="19" spans="1:7" ht="46.5" customHeight="1" x14ac:dyDescent="0.35">
      <c r="A19" s="5">
        <v>13</v>
      </c>
      <c r="B19" s="9" t="s">
        <v>25</v>
      </c>
      <c r="C19" s="111" t="s">
        <v>450</v>
      </c>
      <c r="D19" s="111"/>
      <c r="E19" s="1"/>
      <c r="F19" s="2"/>
      <c r="G19" s="3"/>
    </row>
    <row r="20" spans="1:7" ht="73" customHeight="1" x14ac:dyDescent="0.35">
      <c r="A20" s="5">
        <v>14</v>
      </c>
      <c r="B20" s="9" t="s">
        <v>178</v>
      </c>
      <c r="C20" s="117" t="s">
        <v>451</v>
      </c>
      <c r="D20" s="117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154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 t="s">
        <v>452</v>
      </c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56.5" customHeight="1" x14ac:dyDescent="0.35">
      <c r="A31" s="5" t="s">
        <v>38</v>
      </c>
      <c r="B31" s="9" t="s">
        <v>39</v>
      </c>
      <c r="C31" s="111" t="str">
        <f>C19</f>
        <v>Обеспечение населения услугой качественного электроснабжения, покрытия дефицита мощности для индивидуальной жилой застройки в г.Югорск</v>
      </c>
      <c r="D31" s="111"/>
      <c r="E31" s="2"/>
      <c r="F31" s="2"/>
      <c r="G31" s="3"/>
    </row>
    <row r="32" spans="1:7" ht="55.5" customHeight="1" x14ac:dyDescent="0.35">
      <c r="A32" s="5" t="s">
        <v>40</v>
      </c>
      <c r="B32" s="9" t="s">
        <v>185</v>
      </c>
      <c r="C32" s="117" t="str">
        <f>C16</f>
        <v>Вводимая протяжённость сетей – 22 км.
Вводимая мощность – 2,35 МВА.</v>
      </c>
      <c r="D32" s="117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453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98.25" customHeight="1" x14ac:dyDescent="0.35">
      <c r="A45" s="119"/>
      <c r="B45" s="9" t="str">
        <f>C19</f>
        <v>Обеспечение населения услугой качественного электроснабжения, покрытия дефицита мощности для индивидуальной жилой застройки в г.Югорск</v>
      </c>
      <c r="C45" s="111" t="str">
        <f>C17</f>
        <v>Строительство ЛЭП 10-0,4 кВ и КТП 10-0,4 кВ необходимо для обеспечения электроснабжением ИЖС в микрорайоне №19 г. Югорск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23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25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27">
        <v>13.656334081777299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28" t="s">
        <v>235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39">
        <v>-61099030.455565937</v>
      </c>
      <c r="D61" s="124"/>
      <c r="E61" s="124"/>
      <c r="F61" s="2"/>
      <c r="G61" s="2"/>
      <c r="H61" s="3"/>
    </row>
    <row r="62" spans="1:8" ht="15.5" x14ac:dyDescent="0.35">
      <c r="A62" s="60"/>
      <c r="B62" s="66" t="s">
        <v>223</v>
      </c>
      <c r="C62" s="67" t="s">
        <v>236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15.5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 10-0,4 кВ, КТП-10/0,4 кВ для электроснабжения ИЖС в микрорайоне №19 в г. Югорск</v>
      </c>
      <c r="C82" s="48" t="s">
        <v>275</v>
      </c>
      <c r="D82" s="31" t="s">
        <v>102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8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62.25" customHeight="1" x14ac:dyDescent="0.35">
      <c r="A89" s="19"/>
      <c r="B89" s="30" t="str">
        <f>B82</f>
        <v>ЛЭП 10-0,4 кВ, КТП-10/0,4 кВ для электроснабжения ИЖС в микрорайоне №19 в г. Югорск</v>
      </c>
      <c r="C89" s="30" t="str">
        <f>C16</f>
        <v>Вводимая протяжённость сетей – 22 км.
Вводимая мощность – 2,35 МВА.</v>
      </c>
      <c r="D89" s="29" t="s">
        <v>117</v>
      </c>
      <c r="E89" s="31"/>
      <c r="F89" s="39">
        <f>31.54799569/1.18</f>
        <v>26.735589567796612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26.735589567796612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64" zoomScale="64" zoomScaleNormal="64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7.2695312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8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23.25" customHeight="1" x14ac:dyDescent="0.35">
      <c r="A4" s="5">
        <v>1</v>
      </c>
      <c r="B4" s="6" t="s">
        <v>2</v>
      </c>
      <c r="C4" s="113" t="s">
        <v>454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49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424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455</v>
      </c>
      <c r="D16" s="111"/>
      <c r="E16" s="1"/>
      <c r="F16" s="2"/>
      <c r="G16" s="3"/>
    </row>
    <row r="17" spans="1:7" ht="47.25" customHeight="1" x14ac:dyDescent="0.35">
      <c r="A17" s="5">
        <v>11</v>
      </c>
      <c r="B17" s="9" t="s">
        <v>173</v>
      </c>
      <c r="C17" s="115" t="s">
        <v>426</v>
      </c>
      <c r="D17" s="116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298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456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11" t="s">
        <v>457</v>
      </c>
      <c r="D20" s="111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458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459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C19</f>
        <v>Технологическое присоединение потребителей к электрическом сетям в  г. Югорске</v>
      </c>
      <c r="D31" s="111"/>
      <c r="E31" s="2"/>
      <c r="F31" s="2"/>
      <c r="G31" s="3"/>
    </row>
    <row r="32" spans="1:7" ht="55.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10,17 км.
Вводимая мощность – 3,82 МВА.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98.25" customHeight="1" x14ac:dyDescent="0.35">
      <c r="A45" s="119"/>
      <c r="B45" s="9" t="str">
        <f>C31</f>
        <v>Технологическое присоединение потребителей к электрическом сетям в  г. Югорске</v>
      </c>
      <c r="C45" s="111" t="s">
        <v>304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17">
        <v>42</v>
      </c>
      <c r="B57" s="18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19"/>
      <c r="B58" s="13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19"/>
      <c r="B59" s="30"/>
      <c r="C59" s="44"/>
      <c r="D59" s="124"/>
      <c r="E59" s="124"/>
      <c r="F59" s="2"/>
      <c r="G59" s="2"/>
      <c r="H59" s="3"/>
    </row>
    <row r="60" spans="1:8" ht="15.5" x14ac:dyDescent="0.35">
      <c r="A60" s="19"/>
      <c r="B60" s="30"/>
      <c r="C60" s="57"/>
      <c r="D60" s="124"/>
      <c r="E60" s="124"/>
      <c r="F60" s="2"/>
      <c r="G60" s="2"/>
      <c r="H60" s="3"/>
    </row>
    <row r="61" spans="1:8" ht="15.5" x14ac:dyDescent="0.35">
      <c r="A61" s="19"/>
      <c r="B61" s="30"/>
      <c r="C61" s="31"/>
      <c r="D61" s="124"/>
      <c r="E61" s="124"/>
      <c r="F61" s="2"/>
      <c r="G61" s="2"/>
      <c r="H61" s="3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15.5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Сети электроснабжения 0,4 кВ и 6-20 кВ для технологического присоединения потребителей г. Югорск</v>
      </c>
      <c r="C82" s="31" t="s">
        <v>460</v>
      </c>
      <c r="D82" s="31" t="s">
        <v>210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8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62.25" customHeight="1" x14ac:dyDescent="0.35">
      <c r="A89" s="19"/>
      <c r="B89" s="30" t="str">
        <f>B82</f>
        <v>Сети электроснабжения 0,4 кВ и 6-20 кВ для технологического присоединения потребителей г. Югорск</v>
      </c>
      <c r="C89" s="30" t="str">
        <f>C16</f>
        <v>Вводимая протяженность сетей – 10,17 км.
Вводимая мощность – 3,82 МВА.</v>
      </c>
      <c r="D89" s="29" t="s">
        <v>117</v>
      </c>
      <c r="E89" s="31"/>
      <c r="F89" s="39">
        <v>83.766014679999998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83.766014679999998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3"/>
  <sheetViews>
    <sheetView topLeftCell="A67" zoomScale="36" zoomScaleNormal="36" workbookViewId="0">
      <selection activeCell="B91" sqref="B91"/>
    </sheetView>
  </sheetViews>
  <sheetFormatPr defaultColWidth="9.1796875" defaultRowHeight="15.5" x14ac:dyDescent="0.35"/>
  <cols>
    <col min="1" max="1" width="16" style="43" customWidth="1"/>
    <col min="2" max="2" width="57.7265625" style="3" customWidth="1"/>
    <col min="3" max="3" width="43.1796875" style="3" customWidth="1"/>
    <col min="4" max="4" width="92.453125" style="3" customWidth="1"/>
    <col min="5" max="5" width="17.81640625" style="3" customWidth="1"/>
    <col min="6" max="7" width="29.26953125" style="3" customWidth="1"/>
    <col min="8" max="16384" width="9.1796875" style="3"/>
  </cols>
  <sheetData>
    <row r="2" spans="1:6" x14ac:dyDescent="0.35">
      <c r="A2" s="1"/>
      <c r="B2" s="112" t="s">
        <v>0</v>
      </c>
      <c r="C2" s="112"/>
      <c r="D2" s="112"/>
      <c r="E2" s="2"/>
      <c r="F2" s="2"/>
    </row>
    <row r="3" spans="1:6" ht="48" customHeight="1" x14ac:dyDescent="0.35">
      <c r="A3" s="4" t="s">
        <v>1</v>
      </c>
      <c r="B3" s="2"/>
      <c r="C3" s="2"/>
      <c r="D3" s="2"/>
      <c r="E3" s="2"/>
      <c r="F3" s="2"/>
    </row>
    <row r="4" spans="1:6" ht="30" customHeight="1" x14ac:dyDescent="0.35">
      <c r="A4" s="5">
        <v>1</v>
      </c>
      <c r="B4" s="6" t="s">
        <v>2</v>
      </c>
      <c r="C4" s="113" t="s">
        <v>140</v>
      </c>
      <c r="D4" s="114"/>
      <c r="E4" s="2"/>
      <c r="F4" s="2"/>
    </row>
    <row r="5" spans="1:6" x14ac:dyDescent="0.35">
      <c r="A5" s="5">
        <v>2</v>
      </c>
      <c r="B5" s="6" t="s">
        <v>4</v>
      </c>
      <c r="C5" s="7">
        <v>5</v>
      </c>
      <c r="D5" s="2"/>
      <c r="E5" s="2"/>
      <c r="F5" s="2"/>
    </row>
    <row r="6" spans="1:6" x14ac:dyDescent="0.35">
      <c r="A6" s="5">
        <v>3</v>
      </c>
      <c r="B6" s="6" t="s">
        <v>5</v>
      </c>
      <c r="C6" s="6" t="s">
        <v>6</v>
      </c>
      <c r="D6" s="2"/>
      <c r="E6" s="2"/>
      <c r="F6" s="2"/>
    </row>
    <row r="7" spans="1:6" x14ac:dyDescent="0.35">
      <c r="A7" s="1"/>
      <c r="B7" s="2"/>
      <c r="C7" s="2"/>
      <c r="D7" s="2"/>
      <c r="E7" s="2"/>
      <c r="F7" s="2"/>
    </row>
    <row r="8" spans="1:6" x14ac:dyDescent="0.35">
      <c r="A8" s="8"/>
      <c r="B8" s="112" t="s">
        <v>7</v>
      </c>
      <c r="C8" s="112"/>
      <c r="D8" s="112"/>
      <c r="E8" s="2"/>
      <c r="F8" s="2"/>
    </row>
    <row r="9" spans="1:6" x14ac:dyDescent="0.35">
      <c r="A9" s="1"/>
      <c r="B9" s="2"/>
      <c r="C9" s="2"/>
      <c r="D9" s="2"/>
      <c r="E9" s="2"/>
      <c r="F9" s="2"/>
    </row>
    <row r="10" spans="1:6" ht="46.5" x14ac:dyDescent="0.35">
      <c r="A10" s="5">
        <v>4</v>
      </c>
      <c r="B10" s="9" t="s">
        <v>8</v>
      </c>
      <c r="C10" s="111" t="s">
        <v>9</v>
      </c>
      <c r="D10" s="111"/>
      <c r="E10" s="2"/>
      <c r="F10" s="2"/>
    </row>
    <row r="11" spans="1:6" ht="3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</row>
    <row r="12" spans="1:6" ht="31" x14ac:dyDescent="0.35">
      <c r="A12" s="5">
        <v>6</v>
      </c>
      <c r="B12" s="9" t="s">
        <v>12</v>
      </c>
      <c r="C12" s="111" t="s">
        <v>9</v>
      </c>
      <c r="D12" s="111"/>
      <c r="E12" s="2"/>
      <c r="F12" s="2"/>
    </row>
    <row r="13" spans="1:6" x14ac:dyDescent="0.35">
      <c r="A13" s="5">
        <v>7</v>
      </c>
      <c r="B13" s="9" t="s">
        <v>13</v>
      </c>
      <c r="C13" s="111" t="s">
        <v>14</v>
      </c>
      <c r="D13" s="111"/>
      <c r="E13" s="2"/>
      <c r="F13" s="2"/>
    </row>
    <row r="14" spans="1:6" ht="31" x14ac:dyDescent="0.35">
      <c r="A14" s="5">
        <v>8</v>
      </c>
      <c r="B14" s="9" t="s">
        <v>15</v>
      </c>
      <c r="C14" s="111" t="s">
        <v>16</v>
      </c>
      <c r="D14" s="111"/>
      <c r="E14" s="2"/>
      <c r="F14" s="2"/>
    </row>
    <row r="15" spans="1:6" x14ac:dyDescent="0.35">
      <c r="A15" s="5">
        <v>9</v>
      </c>
      <c r="B15" s="9" t="s">
        <v>17</v>
      </c>
      <c r="C15" s="111" t="s">
        <v>18</v>
      </c>
      <c r="D15" s="111"/>
      <c r="E15" s="2"/>
      <c r="F15" s="2"/>
    </row>
    <row r="16" spans="1:6" ht="31" x14ac:dyDescent="0.35">
      <c r="A16" s="5">
        <v>10</v>
      </c>
      <c r="B16" s="9" t="s">
        <v>19</v>
      </c>
      <c r="C16" s="111" t="s">
        <v>141</v>
      </c>
      <c r="D16" s="111"/>
      <c r="E16" s="1"/>
      <c r="F16" s="2"/>
    </row>
    <row r="17" spans="1:6" ht="46.5" x14ac:dyDescent="0.35">
      <c r="A17" s="5">
        <v>11</v>
      </c>
      <c r="B17" s="9" t="s">
        <v>21</v>
      </c>
      <c r="C17" s="111" t="s">
        <v>134</v>
      </c>
      <c r="D17" s="111"/>
      <c r="E17" s="1"/>
      <c r="F17" s="2"/>
    </row>
    <row r="18" spans="1:6" ht="31" x14ac:dyDescent="0.35">
      <c r="A18" s="5">
        <v>12</v>
      </c>
      <c r="B18" s="9" t="s">
        <v>23</v>
      </c>
      <c r="C18" s="117" t="s">
        <v>142</v>
      </c>
      <c r="D18" s="117"/>
      <c r="E18" s="1"/>
      <c r="F18" s="2"/>
    </row>
    <row r="19" spans="1:6" ht="31" x14ac:dyDescent="0.35">
      <c r="A19" s="5">
        <v>13</v>
      </c>
      <c r="B19" s="9" t="s">
        <v>25</v>
      </c>
      <c r="C19" s="111" t="s">
        <v>26</v>
      </c>
      <c r="D19" s="111"/>
      <c r="E19" s="1"/>
      <c r="F19" s="2"/>
    </row>
    <row r="20" spans="1:6" ht="139.5" customHeight="1" x14ac:dyDescent="0.35">
      <c r="A20" s="5">
        <v>14</v>
      </c>
      <c r="B20" s="9" t="s">
        <v>27</v>
      </c>
      <c r="C20" s="111" t="s">
        <v>143</v>
      </c>
      <c r="D20" s="111"/>
      <c r="E20" s="11"/>
      <c r="F20" s="2"/>
    </row>
    <row r="22" spans="1:6" x14ac:dyDescent="0.35">
      <c r="A22" s="8"/>
      <c r="B22" s="112" t="s">
        <v>29</v>
      </c>
      <c r="C22" s="112"/>
      <c r="D22" s="112"/>
      <c r="E22" s="2"/>
      <c r="F22" s="2"/>
    </row>
    <row r="23" spans="1:6" x14ac:dyDescent="0.35">
      <c r="A23" s="1"/>
      <c r="B23" s="2"/>
      <c r="C23" s="2"/>
      <c r="D23" s="2"/>
      <c r="E23" s="2"/>
      <c r="F23" s="2"/>
    </row>
    <row r="24" spans="1:6" ht="46.5" x14ac:dyDescent="0.35">
      <c r="A24" s="5">
        <v>15</v>
      </c>
      <c r="B24" s="9" t="s">
        <v>30</v>
      </c>
      <c r="C24" s="111" t="s">
        <v>144</v>
      </c>
      <c r="D24" s="111"/>
      <c r="E24" s="11"/>
      <c r="F24" s="2"/>
    </row>
    <row r="25" spans="1:6" ht="46.5" x14ac:dyDescent="0.35">
      <c r="A25" s="5">
        <v>16</v>
      </c>
      <c r="B25" s="9" t="s">
        <v>32</v>
      </c>
      <c r="C25" s="111" t="s">
        <v>33</v>
      </c>
      <c r="D25" s="111"/>
      <c r="E25" s="2"/>
      <c r="F25" s="2"/>
    </row>
    <row r="26" spans="1:6" ht="62" x14ac:dyDescent="0.35">
      <c r="A26" s="5">
        <v>17</v>
      </c>
      <c r="B26" s="9" t="s">
        <v>34</v>
      </c>
      <c r="C26" s="111"/>
      <c r="D26" s="111"/>
      <c r="E26" s="2"/>
      <c r="F26" s="2"/>
    </row>
    <row r="27" spans="1:6" ht="29.25" customHeight="1" x14ac:dyDescent="0.35">
      <c r="A27" s="5">
        <v>18</v>
      </c>
      <c r="B27" s="9" t="s">
        <v>35</v>
      </c>
      <c r="C27" s="111" t="s">
        <v>36</v>
      </c>
      <c r="D27" s="111"/>
      <c r="E27" s="2"/>
      <c r="F27" s="2"/>
    </row>
    <row r="29" spans="1:6" x14ac:dyDescent="0.35">
      <c r="A29" s="8"/>
      <c r="B29" s="112" t="s">
        <v>37</v>
      </c>
      <c r="C29" s="112"/>
      <c r="D29" s="112"/>
      <c r="E29" s="2"/>
      <c r="F29" s="2"/>
    </row>
    <row r="30" spans="1:6" x14ac:dyDescent="0.35">
      <c r="A30" s="1"/>
      <c r="B30" s="2"/>
      <c r="C30" s="2"/>
      <c r="D30" s="2"/>
      <c r="E30" s="2"/>
      <c r="F30" s="2"/>
    </row>
    <row r="31" spans="1:6" ht="39" customHeight="1" x14ac:dyDescent="0.35">
      <c r="A31" s="5" t="s">
        <v>38</v>
      </c>
      <c r="B31" s="9" t="s">
        <v>39</v>
      </c>
      <c r="C31" s="111" t="str">
        <f>C17</f>
        <v>Реализация проекта направлена на повышение качества и надёжности электроснабжения потребителей в  г. Белоярском</v>
      </c>
      <c r="D31" s="111"/>
      <c r="E31" s="2"/>
      <c r="F31" s="2"/>
    </row>
    <row r="32" spans="1:6" ht="51.75" customHeight="1" x14ac:dyDescent="0.35">
      <c r="A32" s="5" t="s">
        <v>40</v>
      </c>
      <c r="B32" s="9" t="s">
        <v>41</v>
      </c>
      <c r="C32" s="111" t="s">
        <v>145</v>
      </c>
      <c r="D32" s="111"/>
      <c r="E32" s="12"/>
      <c r="F32" s="2"/>
    </row>
    <row r="33" spans="1:7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</row>
    <row r="34" spans="1:7" ht="62" x14ac:dyDescent="0.35">
      <c r="A34" s="5" t="s">
        <v>46</v>
      </c>
      <c r="B34" s="9" t="s">
        <v>47</v>
      </c>
      <c r="C34" s="111" t="s">
        <v>9</v>
      </c>
      <c r="D34" s="111"/>
      <c r="E34" s="2"/>
      <c r="F34" s="2"/>
    </row>
    <row r="36" spans="1:7" x14ac:dyDescent="0.35">
      <c r="A36" s="8"/>
      <c r="B36" s="112" t="s">
        <v>48</v>
      </c>
      <c r="C36" s="112"/>
      <c r="D36" s="112"/>
      <c r="E36" s="2"/>
      <c r="F36" s="2"/>
    </row>
    <row r="37" spans="1:7" x14ac:dyDescent="0.35">
      <c r="A37" s="1"/>
      <c r="B37" s="2"/>
      <c r="C37" s="2"/>
      <c r="D37" s="2"/>
      <c r="E37" s="2"/>
      <c r="F37" s="2"/>
    </row>
    <row r="38" spans="1:7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</row>
    <row r="39" spans="1:7" ht="48" customHeight="1" x14ac:dyDescent="0.35">
      <c r="A39" s="5" t="s">
        <v>52</v>
      </c>
      <c r="B39" s="9" t="s">
        <v>53</v>
      </c>
      <c r="C39" s="111"/>
      <c r="D39" s="111"/>
      <c r="E39" s="2"/>
      <c r="F39" s="2"/>
    </row>
    <row r="40" spans="1:7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</row>
    <row r="42" spans="1:7" x14ac:dyDescent="0.35">
      <c r="A42" s="8"/>
      <c r="B42" s="112" t="s">
        <v>57</v>
      </c>
      <c r="C42" s="112"/>
      <c r="D42" s="112"/>
      <c r="E42" s="2"/>
      <c r="F42" s="2"/>
    </row>
    <row r="43" spans="1:7" x14ac:dyDescent="0.35">
      <c r="A43" s="1"/>
      <c r="B43" s="2"/>
      <c r="C43" s="2"/>
      <c r="D43" s="2"/>
      <c r="E43" s="2"/>
      <c r="F43" s="2"/>
    </row>
    <row r="44" spans="1:7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</row>
    <row r="45" spans="1:7" ht="102" customHeight="1" x14ac:dyDescent="0.35">
      <c r="A45" s="119"/>
      <c r="B45" s="9" t="str">
        <f>C31</f>
        <v>Реализация проекта направлена на повышение качества и надёжности электроснабжения потребителей в  г. Белоярском</v>
      </c>
      <c r="C45" s="111" t="str">
        <f>C18</f>
        <v>Моральный и физический износ оборудования (Акты комплексной качественной оценки технического состояния линии электропередачи от 29.06.2015 г.)</v>
      </c>
      <c r="D45" s="121"/>
      <c r="E45" s="2"/>
      <c r="F45" s="2"/>
    </row>
    <row r="47" spans="1:7" x14ac:dyDescent="0.35">
      <c r="A47" s="14"/>
      <c r="B47" s="112" t="s">
        <v>61</v>
      </c>
      <c r="C47" s="112"/>
      <c r="D47" s="112"/>
      <c r="E47" s="112"/>
      <c r="F47" s="2"/>
      <c r="G47" s="2"/>
    </row>
    <row r="48" spans="1:7" s="16" customFormat="1" x14ac:dyDescent="0.35">
      <c r="A48" s="14"/>
      <c r="B48" s="14"/>
      <c r="C48" s="14"/>
      <c r="D48" s="14"/>
      <c r="E48" s="14"/>
      <c r="F48" s="15"/>
      <c r="G48" s="15"/>
    </row>
    <row r="49" spans="1:7" x14ac:dyDescent="0.35">
      <c r="A49" s="22">
        <v>41</v>
      </c>
      <c r="B49" s="23" t="s">
        <v>62</v>
      </c>
      <c r="C49" s="18" t="s">
        <v>63</v>
      </c>
      <c r="D49" s="18" t="s">
        <v>64</v>
      </c>
      <c r="E49" s="18" t="s">
        <v>65</v>
      </c>
      <c r="F49" s="2"/>
      <c r="G49" s="2"/>
    </row>
    <row r="50" spans="1:7" ht="30" x14ac:dyDescent="0.35">
      <c r="A50" s="24"/>
      <c r="B50" s="25" t="s">
        <v>66</v>
      </c>
      <c r="C50" s="13" t="s">
        <v>67</v>
      </c>
      <c r="D50" s="13" t="s">
        <v>68</v>
      </c>
      <c r="E50" s="13" t="s">
        <v>69</v>
      </c>
      <c r="F50" s="2"/>
      <c r="G50" s="2"/>
    </row>
    <row r="51" spans="1:7" x14ac:dyDescent="0.35">
      <c r="A51" s="24"/>
      <c r="B51" s="48"/>
      <c r="C51" s="21"/>
      <c r="D51" s="21"/>
      <c r="E51" s="21"/>
      <c r="F51" s="2"/>
      <c r="G51" s="2"/>
    </row>
    <row r="52" spans="1:7" x14ac:dyDescent="0.35">
      <c r="A52" s="24"/>
      <c r="B52" s="48"/>
      <c r="C52" s="21"/>
      <c r="D52" s="21"/>
      <c r="E52" s="21"/>
      <c r="F52" s="2"/>
      <c r="G52" s="2"/>
    </row>
    <row r="53" spans="1:7" ht="18" customHeight="1" x14ac:dyDescent="0.35">
      <c r="A53" s="24"/>
      <c r="B53" s="48"/>
      <c r="C53" s="21"/>
      <c r="D53" s="21"/>
      <c r="E53" s="21"/>
      <c r="F53" s="2"/>
      <c r="G53" s="2"/>
    </row>
    <row r="54" spans="1:7" x14ac:dyDescent="0.35">
      <c r="A54" s="3"/>
    </row>
    <row r="55" spans="1:7" x14ac:dyDescent="0.35">
      <c r="A55" s="14"/>
      <c r="B55" s="112" t="s">
        <v>70</v>
      </c>
      <c r="C55" s="112"/>
      <c r="D55" s="112"/>
      <c r="E55" s="112"/>
      <c r="F55" s="2"/>
      <c r="G55" s="2"/>
    </row>
    <row r="56" spans="1:7" s="16" customFormat="1" x14ac:dyDescent="0.35">
      <c r="A56" s="14"/>
      <c r="B56" s="14"/>
      <c r="C56" s="14"/>
      <c r="D56" s="14"/>
      <c r="E56" s="14"/>
      <c r="F56" s="15"/>
      <c r="G56" s="15"/>
    </row>
    <row r="57" spans="1:7" x14ac:dyDescent="0.35">
      <c r="A57" s="22">
        <v>42</v>
      </c>
      <c r="B57" s="23" t="s">
        <v>71</v>
      </c>
      <c r="C57" s="23" t="s">
        <v>72</v>
      </c>
      <c r="D57" s="23" t="s">
        <v>73</v>
      </c>
      <c r="E57" s="23" t="s">
        <v>65</v>
      </c>
      <c r="F57" s="2"/>
      <c r="G57" s="2"/>
    </row>
    <row r="58" spans="1:7" x14ac:dyDescent="0.35">
      <c r="A58" s="24"/>
      <c r="B58" s="25" t="s">
        <v>74</v>
      </c>
      <c r="C58" s="25" t="s">
        <v>75</v>
      </c>
      <c r="D58" s="137" t="s">
        <v>76</v>
      </c>
      <c r="E58" s="137"/>
      <c r="F58" s="2"/>
      <c r="G58" s="2"/>
    </row>
    <row r="59" spans="1:7" x14ac:dyDescent="0.35">
      <c r="A59" s="24"/>
      <c r="B59" s="26"/>
      <c r="C59" s="27"/>
      <c r="D59" s="138"/>
      <c r="E59" s="138"/>
      <c r="F59" s="2"/>
      <c r="G59" s="2"/>
    </row>
    <row r="60" spans="1:7" x14ac:dyDescent="0.35">
      <c r="A60" s="24"/>
      <c r="B60" s="26"/>
      <c r="C60" s="28"/>
      <c r="D60" s="138"/>
      <c r="E60" s="138"/>
      <c r="F60" s="2"/>
      <c r="G60" s="2"/>
    </row>
    <row r="61" spans="1:7" x14ac:dyDescent="0.35">
      <c r="A61" s="24"/>
      <c r="B61" s="26"/>
      <c r="C61" s="29"/>
      <c r="D61" s="138"/>
      <c r="E61" s="138"/>
      <c r="F61" s="2"/>
      <c r="G61" s="2"/>
    </row>
    <row r="62" spans="1:7" x14ac:dyDescent="0.35">
      <c r="A62" s="53"/>
      <c r="B62" s="16"/>
      <c r="C62" s="16"/>
      <c r="D62" s="16"/>
      <c r="E62" s="16"/>
    </row>
    <row r="63" spans="1:7" x14ac:dyDescent="0.35">
      <c r="A63" s="14"/>
      <c r="B63" s="139" t="s">
        <v>77</v>
      </c>
      <c r="C63" s="139"/>
      <c r="D63" s="139"/>
      <c r="E63" s="139"/>
      <c r="F63" s="2"/>
      <c r="G63" s="2"/>
    </row>
    <row r="64" spans="1:7" s="16" customFormat="1" x14ac:dyDescent="0.35">
      <c r="A64" s="14"/>
      <c r="B64" s="14"/>
      <c r="C64" s="14"/>
      <c r="D64" s="14"/>
      <c r="E64" s="14"/>
      <c r="F64" s="15"/>
      <c r="G64" s="15"/>
    </row>
    <row r="65" spans="1:7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</row>
    <row r="66" spans="1:7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</row>
    <row r="67" spans="1:7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</row>
    <row r="68" spans="1:7" x14ac:dyDescent="0.35">
      <c r="A68" s="19"/>
      <c r="B68" s="123"/>
      <c r="C68" s="21"/>
      <c r="D68" s="21"/>
      <c r="E68" s="21"/>
      <c r="F68" s="2"/>
      <c r="G68" s="2"/>
    </row>
    <row r="69" spans="1:7" x14ac:dyDescent="0.35">
      <c r="A69" s="19"/>
      <c r="B69" s="123"/>
      <c r="C69" s="21"/>
      <c r="D69" s="21"/>
      <c r="E69" s="21"/>
      <c r="F69" s="2"/>
      <c r="G69" s="2"/>
    </row>
    <row r="70" spans="1:7" x14ac:dyDescent="0.35">
      <c r="A70" s="3"/>
    </row>
    <row r="71" spans="1:7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</row>
    <row r="72" spans="1:7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</row>
    <row r="73" spans="1:7" x14ac:dyDescent="0.35">
      <c r="A73" s="19"/>
      <c r="B73" s="123"/>
      <c r="C73" s="21"/>
      <c r="D73" s="21"/>
      <c r="E73" s="21"/>
      <c r="F73" s="2"/>
      <c r="G73" s="2"/>
    </row>
    <row r="74" spans="1:7" x14ac:dyDescent="0.35">
      <c r="A74" s="19"/>
      <c r="B74" s="123"/>
      <c r="C74" s="21"/>
      <c r="D74" s="21"/>
      <c r="E74" s="21"/>
      <c r="F74" s="2"/>
      <c r="G74" s="2"/>
    </row>
    <row r="75" spans="1:7" x14ac:dyDescent="0.35">
      <c r="A75" s="19"/>
      <c r="B75" s="123"/>
      <c r="C75" s="21"/>
      <c r="D75" s="21"/>
      <c r="E75" s="21"/>
      <c r="F75" s="2"/>
      <c r="G75" s="2"/>
    </row>
    <row r="77" spans="1:7" x14ac:dyDescent="0.35">
      <c r="A77" s="14"/>
      <c r="B77" s="112" t="s">
        <v>91</v>
      </c>
      <c r="C77" s="112"/>
      <c r="D77" s="112"/>
      <c r="E77" s="112"/>
      <c r="F77" s="2"/>
      <c r="G77" s="2"/>
    </row>
    <row r="78" spans="1:7" s="16" customFormat="1" x14ac:dyDescent="0.35">
      <c r="A78" s="14"/>
      <c r="B78" s="14"/>
      <c r="C78" s="14"/>
      <c r="D78" s="14"/>
      <c r="E78" s="14"/>
      <c r="F78" s="15"/>
      <c r="G78" s="15"/>
    </row>
    <row r="79" spans="1:7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</row>
    <row r="80" spans="1:7" ht="31.5" customHeight="1" x14ac:dyDescent="0.35">
      <c r="A80" s="19"/>
      <c r="B80" s="123" t="s">
        <v>95</v>
      </c>
      <c r="C80" s="123" t="s">
        <v>96</v>
      </c>
      <c r="D80" s="123" t="s">
        <v>97</v>
      </c>
      <c r="E80" s="123"/>
      <c r="F80" s="2"/>
      <c r="G80" s="2"/>
    </row>
    <row r="81" spans="1:9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</row>
    <row r="82" spans="1:9" ht="58.5" customHeight="1" x14ac:dyDescent="0.35">
      <c r="A82" s="19"/>
      <c r="B82" s="30" t="str">
        <f>C4</f>
        <v>КЛ-0,4 кВ в г. Белоярский Белоярского района</v>
      </c>
      <c r="C82" s="31" t="s">
        <v>146</v>
      </c>
      <c r="D82" s="31" t="s">
        <v>139</v>
      </c>
      <c r="E82" s="31" t="s">
        <v>102</v>
      </c>
      <c r="F82" s="2"/>
      <c r="G82" s="2"/>
    </row>
    <row r="83" spans="1:9" s="35" customFormat="1" x14ac:dyDescent="0.35">
      <c r="A83" s="32"/>
      <c r="B83" s="136" t="s">
        <v>103</v>
      </c>
      <c r="C83" s="136"/>
      <c r="D83" s="33"/>
      <c r="E83" s="33"/>
      <c r="F83" s="34"/>
      <c r="G83" s="34"/>
    </row>
    <row r="85" spans="1:9" x14ac:dyDescent="0.35">
      <c r="A85" s="14"/>
      <c r="B85" s="139" t="s">
        <v>104</v>
      </c>
      <c r="C85" s="139"/>
      <c r="D85" s="139"/>
      <c r="E85" s="139"/>
      <c r="F85" s="139"/>
      <c r="G85" s="139"/>
      <c r="H85" s="2"/>
      <c r="I85" s="2"/>
    </row>
    <row r="86" spans="1:9" s="16" customFormat="1" x14ac:dyDescent="0.35">
      <c r="A86" s="14"/>
      <c r="B86" s="14"/>
      <c r="C86" s="14"/>
      <c r="D86" s="14"/>
      <c r="E86" s="14"/>
      <c r="F86" s="14"/>
      <c r="G86" s="14"/>
      <c r="H86" s="15"/>
      <c r="I86" s="15"/>
    </row>
    <row r="87" spans="1:9" x14ac:dyDescent="0.35">
      <c r="A87" s="22">
        <v>46</v>
      </c>
      <c r="B87" s="36" t="s">
        <v>105</v>
      </c>
      <c r="C87" s="46" t="s">
        <v>106</v>
      </c>
      <c r="D87" s="36" t="s">
        <v>107</v>
      </c>
      <c r="E87" s="46" t="s">
        <v>108</v>
      </c>
      <c r="F87" s="36" t="s">
        <v>109</v>
      </c>
      <c r="G87" s="46" t="s">
        <v>110</v>
      </c>
      <c r="H87" s="2"/>
      <c r="I87" s="2"/>
    </row>
    <row r="88" spans="1:9" ht="90" x14ac:dyDescent="0.35">
      <c r="A88" s="24"/>
      <c r="B88" s="25" t="s">
        <v>111</v>
      </c>
      <c r="C88" s="25" t="s">
        <v>112</v>
      </c>
      <c r="D88" s="25" t="s">
        <v>113</v>
      </c>
      <c r="E88" s="25" t="s">
        <v>114</v>
      </c>
      <c r="F88" s="25" t="s">
        <v>115</v>
      </c>
      <c r="G88" s="25" t="s">
        <v>116</v>
      </c>
      <c r="H88" s="2"/>
      <c r="I88" s="2"/>
    </row>
    <row r="89" spans="1:9" ht="62.25" customHeight="1" x14ac:dyDescent="0.35">
      <c r="A89" s="19"/>
      <c r="B89" s="30" t="str">
        <f>B82</f>
        <v>КЛ-0,4 кВ в г. Белоярский Белоярского района</v>
      </c>
      <c r="C89" s="30" t="str">
        <f>C16</f>
        <v>Протяженность сетей – 0,88 км</v>
      </c>
      <c r="D89" s="29" t="s">
        <v>117</v>
      </c>
      <c r="E89" s="31"/>
      <c r="F89" s="39">
        <v>6.1101359400000002</v>
      </c>
      <c r="G89" s="21"/>
      <c r="H89" s="2"/>
      <c r="I89" s="2"/>
    </row>
    <row r="90" spans="1:9" x14ac:dyDescent="0.35">
      <c r="A90" s="19"/>
      <c r="B90" s="30" t="s">
        <v>118</v>
      </c>
      <c r="C90" s="21"/>
      <c r="D90" s="21"/>
      <c r="E90" s="21"/>
      <c r="F90" s="40">
        <f>F89</f>
        <v>6.1101359400000002</v>
      </c>
      <c r="G90" s="21"/>
      <c r="H90" s="2"/>
      <c r="I90" s="2"/>
    </row>
    <row r="91" spans="1:9" x14ac:dyDescent="0.35">
      <c r="F91" s="54"/>
    </row>
    <row r="92" spans="1:9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</row>
    <row r="93" spans="1:9" s="1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</row>
    <row r="94" spans="1:9" x14ac:dyDescent="0.35">
      <c r="A94" s="51">
        <v>47</v>
      </c>
      <c r="B94" s="127"/>
      <c r="C94" s="128"/>
      <c r="D94" s="128"/>
      <c r="E94" s="128"/>
      <c r="F94" s="128"/>
      <c r="G94" s="129"/>
      <c r="H94" s="2"/>
      <c r="I94" s="2"/>
    </row>
    <row r="95" spans="1:9" ht="15" customHeight="1" x14ac:dyDescent="0.35">
      <c r="A95" s="3"/>
      <c r="B95" s="130"/>
      <c r="C95" s="131"/>
      <c r="D95" s="131"/>
      <c r="E95" s="131"/>
      <c r="F95" s="131"/>
      <c r="G95" s="132"/>
    </row>
    <row r="96" spans="1:9" ht="15" customHeight="1" thickBot="1" x14ac:dyDescent="0.4">
      <c r="A96" s="3"/>
      <c r="B96" s="133"/>
      <c r="C96" s="134"/>
      <c r="D96" s="134"/>
      <c r="E96" s="134"/>
      <c r="F96" s="134"/>
      <c r="G96" s="135"/>
    </row>
    <row r="97" spans="1:9" x14ac:dyDescent="0.35">
      <c r="A97" s="3"/>
    </row>
    <row r="98" spans="1:9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</row>
    <row r="99" spans="1:9" s="1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</row>
    <row r="100" spans="1:9" x14ac:dyDescent="0.35">
      <c r="A100" s="42">
        <v>48</v>
      </c>
      <c r="B100" s="140"/>
      <c r="C100" s="141"/>
      <c r="D100" s="141"/>
      <c r="E100" s="141"/>
      <c r="F100" s="141"/>
      <c r="G100" s="142"/>
      <c r="H100" s="2"/>
      <c r="I100" s="2"/>
    </row>
    <row r="101" spans="1:9" ht="15" customHeight="1" x14ac:dyDescent="0.35">
      <c r="A101" s="3"/>
      <c r="B101" s="143"/>
      <c r="C101" s="144"/>
      <c r="D101" s="144"/>
      <c r="E101" s="144"/>
      <c r="F101" s="144"/>
      <c r="G101" s="145"/>
    </row>
    <row r="102" spans="1:9" ht="15" customHeight="1" x14ac:dyDescent="0.35">
      <c r="A102" s="3"/>
      <c r="B102" s="143"/>
      <c r="C102" s="144"/>
      <c r="D102" s="144"/>
      <c r="E102" s="144"/>
      <c r="F102" s="144"/>
      <c r="G102" s="145"/>
    </row>
    <row r="103" spans="1:9" x14ac:dyDescent="0.35">
      <c r="A103" s="3"/>
      <c r="B103" s="143"/>
      <c r="C103" s="144"/>
      <c r="D103" s="144"/>
      <c r="E103" s="144"/>
      <c r="F103" s="144"/>
      <c r="G103" s="145"/>
    </row>
    <row r="104" spans="1:9" x14ac:dyDescent="0.35">
      <c r="A104" s="3"/>
      <c r="B104" s="143"/>
      <c r="C104" s="144"/>
      <c r="D104" s="144"/>
      <c r="E104" s="144"/>
      <c r="F104" s="144"/>
      <c r="G104" s="145"/>
    </row>
    <row r="105" spans="1:9" x14ac:dyDescent="0.35">
      <c r="A105" s="3"/>
      <c r="B105" s="143"/>
      <c r="C105" s="144"/>
      <c r="D105" s="144"/>
      <c r="E105" s="144"/>
      <c r="F105" s="144"/>
      <c r="G105" s="145"/>
    </row>
    <row r="106" spans="1:9" x14ac:dyDescent="0.35">
      <c r="A106" s="3"/>
      <c r="B106" s="143"/>
      <c r="C106" s="144"/>
      <c r="D106" s="144"/>
      <c r="E106" s="144"/>
      <c r="F106" s="144"/>
      <c r="G106" s="145"/>
    </row>
    <row r="107" spans="1:9" x14ac:dyDescent="0.35">
      <c r="A107" s="3"/>
      <c r="B107" s="143"/>
      <c r="C107" s="144"/>
      <c r="D107" s="144"/>
      <c r="E107" s="144"/>
      <c r="F107" s="144"/>
      <c r="G107" s="145"/>
    </row>
    <row r="108" spans="1:9" x14ac:dyDescent="0.35">
      <c r="A108" s="3"/>
      <c r="B108" s="143"/>
      <c r="C108" s="144"/>
      <c r="D108" s="144"/>
      <c r="E108" s="144"/>
      <c r="F108" s="144"/>
      <c r="G108" s="145"/>
    </row>
    <row r="109" spans="1:9" x14ac:dyDescent="0.35">
      <c r="A109" s="3"/>
      <c r="B109" s="143"/>
      <c r="C109" s="144"/>
      <c r="D109" s="144"/>
      <c r="E109" s="144"/>
      <c r="F109" s="144"/>
      <c r="G109" s="145"/>
    </row>
    <row r="110" spans="1:9" x14ac:dyDescent="0.35">
      <c r="A110" s="3"/>
      <c r="B110" s="143"/>
      <c r="C110" s="144"/>
      <c r="D110" s="144"/>
      <c r="E110" s="144"/>
      <c r="F110" s="144"/>
      <c r="G110" s="145"/>
    </row>
    <row r="111" spans="1:9" x14ac:dyDescent="0.35">
      <c r="A111" s="3"/>
      <c r="B111" s="143"/>
      <c r="C111" s="144"/>
      <c r="D111" s="144"/>
      <c r="E111" s="144"/>
      <c r="F111" s="144"/>
      <c r="G111" s="145"/>
    </row>
    <row r="112" spans="1:9" x14ac:dyDescent="0.35">
      <c r="A112" s="3"/>
      <c r="B112" s="143"/>
      <c r="C112" s="144"/>
      <c r="D112" s="144"/>
      <c r="E112" s="144"/>
      <c r="F112" s="144"/>
      <c r="G112" s="145"/>
    </row>
    <row r="113" spans="1:7" ht="16" thickBot="1" x14ac:dyDescent="0.4">
      <c r="A113" s="3"/>
      <c r="B113" s="146"/>
      <c r="C113" s="147"/>
      <c r="D113" s="147"/>
      <c r="E113" s="147"/>
      <c r="F113" s="147"/>
      <c r="G113" s="148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3" zoomScale="74" zoomScaleNormal="74" workbookViewId="0">
      <selection activeCell="B59" sqref="B59:E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461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50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31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462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463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5" t="s">
        <v>464</v>
      </c>
      <c r="D17" s="116"/>
      <c r="E17" s="1"/>
      <c r="F17" s="2"/>
      <c r="G17" s="3"/>
    </row>
    <row r="18" spans="1:7" ht="28.5" customHeight="1" x14ac:dyDescent="0.35">
      <c r="A18" s="5">
        <v>12</v>
      </c>
      <c r="B18" s="9" t="s">
        <v>175</v>
      </c>
      <c r="C18" s="117" t="s">
        <v>261</v>
      </c>
      <c r="D18" s="117"/>
      <c r="E18" s="1"/>
      <c r="F18" s="2"/>
      <c r="G18" s="3"/>
    </row>
    <row r="19" spans="1:7" ht="31" customHeight="1" x14ac:dyDescent="0.35">
      <c r="A19" s="5">
        <v>13</v>
      </c>
      <c r="B19" s="9" t="s">
        <v>25</v>
      </c>
      <c r="C19" s="111" t="str">
        <f>C17</f>
        <v>Обеспечение услугой качественного, бесперебойного электроснабжения потребителей  п. Агириш</v>
      </c>
      <c r="D19" s="111"/>
      <c r="E19" s="1"/>
      <c r="F19" s="2"/>
      <c r="G19" s="3"/>
    </row>
    <row r="20" spans="1:7" ht="87.75" customHeight="1" x14ac:dyDescent="0.35">
      <c r="A20" s="5">
        <v>14</v>
      </c>
      <c r="B20" s="9" t="s">
        <v>178</v>
      </c>
      <c r="C20" s="111" t="s">
        <v>465</v>
      </c>
      <c r="D20" s="111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417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466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 п. Агириш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16,81 км.
Вводимая мощность – 3,27 МВА.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9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31" x14ac:dyDescent="0.35">
      <c r="A45" s="119"/>
      <c r="B45" s="9" t="str">
        <f>C31</f>
        <v>Обеспечение услугой качественного, бесперебойного электроснабжения потребителей  п. Агириш</v>
      </c>
      <c r="C45" s="111" t="str">
        <f>C18</f>
        <v>Состояние сетей не обеспечивает возросшую потребность в электроэнергии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62" t="s">
        <v>220</v>
      </c>
      <c r="C59" s="44">
        <v>6.1247828458456111</v>
      </c>
      <c r="D59" s="124"/>
      <c r="E59" s="124"/>
      <c r="F59" s="2"/>
      <c r="G59" s="2"/>
      <c r="H59" s="3"/>
    </row>
    <row r="60" spans="1:8" ht="15.5" x14ac:dyDescent="0.35">
      <c r="A60" s="24"/>
      <c r="B60" s="62" t="s">
        <v>221</v>
      </c>
      <c r="C60" s="45">
        <v>12.577848929533545</v>
      </c>
      <c r="D60" s="124"/>
      <c r="E60" s="124"/>
      <c r="F60" s="2"/>
      <c r="G60" s="2"/>
      <c r="H60" s="3"/>
    </row>
    <row r="61" spans="1:8" ht="15.5" x14ac:dyDescent="0.35">
      <c r="A61" s="24"/>
      <c r="B61" s="62" t="s">
        <v>222</v>
      </c>
      <c r="C61" s="31">
        <v>-11038749.910925822</v>
      </c>
      <c r="D61" s="124"/>
      <c r="E61" s="124"/>
      <c r="F61" s="2"/>
      <c r="G61" s="2"/>
      <c r="H61" s="3"/>
    </row>
    <row r="62" spans="1:8" ht="15.5" x14ac:dyDescent="0.35">
      <c r="B62" s="82" t="s">
        <v>223</v>
      </c>
      <c r="C62" s="70" t="s">
        <v>236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Сети электроснабжения 10-0,4 кВ  с ТП 10/0,4кВ 
в п. Агириш 1, 2 очередь</v>
      </c>
      <c r="C82" s="29" t="s">
        <v>467</v>
      </c>
      <c r="D82" s="31" t="s">
        <v>190</v>
      </c>
      <c r="E82" s="31" t="s">
        <v>191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44.5" customHeight="1" x14ac:dyDescent="0.35">
      <c r="A89" s="19"/>
      <c r="B89" s="30" t="str">
        <f>B82</f>
        <v>Сети электроснабжения 10-0,4 кВ  с ТП 10/0,4кВ 
в п. Агириш 1, 2 очередь</v>
      </c>
      <c r="C89" s="30" t="str">
        <f>C16</f>
        <v>Вводимая протяженность сетей – 16,81 км.
Вводимая мощность – 3,27 МВА.</v>
      </c>
      <c r="D89" s="29" t="s">
        <v>117</v>
      </c>
      <c r="E89" s="31"/>
      <c r="F89" s="39">
        <v>155.94225019999999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155.94225019999999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42:D42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B22:D22"/>
    <mergeCell ref="C24:D24"/>
    <mergeCell ref="C25:D2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C12:D12"/>
    <mergeCell ref="D62:E62"/>
    <mergeCell ref="B2:D2"/>
    <mergeCell ref="C4:D4"/>
    <mergeCell ref="B8:D8"/>
    <mergeCell ref="C10:D10"/>
    <mergeCell ref="C11:D11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13" zoomScale="76" zoomScaleNormal="76" workbookViewId="0">
      <selection activeCell="C21" sqref="C21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50.15" customHeight="1" x14ac:dyDescent="0.35">
      <c r="A4" s="5">
        <v>1</v>
      </c>
      <c r="B4" s="6" t="s">
        <v>2</v>
      </c>
      <c r="C4" s="113" t="s">
        <v>468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51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3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469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470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5" t="s">
        <v>471</v>
      </c>
      <c r="D17" s="116"/>
      <c r="E17" s="1"/>
      <c r="F17" s="2"/>
      <c r="G17" s="3"/>
    </row>
    <row r="18" spans="1:7" ht="28.5" customHeight="1" x14ac:dyDescent="0.35">
      <c r="A18" s="5">
        <v>12</v>
      </c>
      <c r="B18" s="9" t="s">
        <v>175</v>
      </c>
      <c r="C18" s="117" t="s">
        <v>261</v>
      </c>
      <c r="D18" s="117"/>
      <c r="E18" s="1"/>
      <c r="F18" s="2"/>
      <c r="G18" s="3"/>
    </row>
    <row r="19" spans="1:7" ht="31" customHeight="1" x14ac:dyDescent="0.35">
      <c r="A19" s="5">
        <v>13</v>
      </c>
      <c r="B19" s="9" t="s">
        <v>25</v>
      </c>
      <c r="C19" s="111" t="str">
        <f>C17</f>
        <v>Обеспечение услугой качественного, бесперебойного электроснабжения потребителей  города Советский</v>
      </c>
      <c r="D19" s="111"/>
      <c r="E19" s="1"/>
      <c r="F19" s="2"/>
      <c r="G19" s="3"/>
    </row>
    <row r="20" spans="1:7" ht="122" customHeight="1" x14ac:dyDescent="0.35">
      <c r="A20" s="5">
        <v>14</v>
      </c>
      <c r="B20" s="9" t="s">
        <v>178</v>
      </c>
      <c r="C20" s="115" t="s">
        <v>580</v>
      </c>
      <c r="D20" s="116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349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 города Советский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47,30 км.
Вводимая мощность – 6,82 МВА.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9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C31</f>
        <v>Обеспечение услугой качественного, бесперебойного электроснабжения потребителей  города Советский</v>
      </c>
      <c r="C45" s="111" t="s">
        <v>286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62" t="s">
        <v>220</v>
      </c>
      <c r="C59" s="44">
        <v>4.3839880970400884</v>
      </c>
      <c r="D59" s="124"/>
      <c r="E59" s="124"/>
      <c r="F59" s="2"/>
      <c r="G59" s="2"/>
      <c r="H59" s="3"/>
    </row>
    <row r="60" spans="1:8" ht="15.5" x14ac:dyDescent="0.35">
      <c r="A60" s="24"/>
      <c r="B60" s="62" t="s">
        <v>221</v>
      </c>
      <c r="C60" s="45">
        <v>7.1989634574048686</v>
      </c>
      <c r="D60" s="124"/>
      <c r="E60" s="124"/>
      <c r="F60" s="2"/>
      <c r="G60" s="2"/>
      <c r="H60" s="3"/>
    </row>
    <row r="61" spans="1:8" ht="15.5" x14ac:dyDescent="0.35">
      <c r="A61" s="24"/>
      <c r="B61" s="62" t="s">
        <v>222</v>
      </c>
      <c r="C61" s="31">
        <v>62963637.698196754</v>
      </c>
      <c r="D61" s="124"/>
      <c r="E61" s="124"/>
      <c r="F61" s="2"/>
      <c r="G61" s="2"/>
      <c r="H61" s="3"/>
    </row>
    <row r="62" spans="1:8" ht="15.5" x14ac:dyDescent="0.35">
      <c r="B62" s="82" t="s">
        <v>223</v>
      </c>
      <c r="C62" s="70" t="s">
        <v>224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Сети электроснабжения 10-0,4кВ, КТП 10/0,4 кВ 
с монтажом АИИСКУЭ 3 уровня 
в г.Советский (1 этап)</v>
      </c>
      <c r="C82" s="29" t="s">
        <v>472</v>
      </c>
      <c r="D82" s="31" t="s">
        <v>139</v>
      </c>
      <c r="E82" s="31" t="s">
        <v>191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44.5" customHeight="1" x14ac:dyDescent="0.35">
      <c r="A89" s="19"/>
      <c r="B89" s="30" t="str">
        <f>B82</f>
        <v>Сети электроснабжения 10-0,4кВ, КТП 10/0,4 кВ 
с монтажом АИИСКУЭ 3 уровня 
в г.Советский (1 этап)</v>
      </c>
      <c r="C89" s="30" t="str">
        <f>C16</f>
        <v>Вводимая протяженность сетей – 47,30 км.
Вводимая мощность – 6,82 МВА.</v>
      </c>
      <c r="D89" s="29" t="s">
        <v>117</v>
      </c>
      <c r="E89" s="31"/>
      <c r="F89" s="39">
        <v>186.95254237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186.95254237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42:D42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B22:D22"/>
    <mergeCell ref="C24:D24"/>
    <mergeCell ref="C25:D2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C12:D12"/>
    <mergeCell ref="D62:E62"/>
    <mergeCell ref="B2:D2"/>
    <mergeCell ref="C4:D4"/>
    <mergeCell ref="B8:D8"/>
    <mergeCell ref="C10:D10"/>
    <mergeCell ref="C11:D11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9" zoomScale="76" zoomScaleNormal="76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50.15" customHeight="1" x14ac:dyDescent="0.35">
      <c r="A4" s="5">
        <v>1</v>
      </c>
      <c r="B4" s="6" t="s">
        <v>2</v>
      </c>
      <c r="C4" s="113" t="s">
        <v>473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52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34.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469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474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5" t="s">
        <v>471</v>
      </c>
      <c r="D17" s="116"/>
      <c r="E17" s="1"/>
      <c r="F17" s="2"/>
      <c r="G17" s="3"/>
    </row>
    <row r="18" spans="1:7" ht="28.5" customHeight="1" x14ac:dyDescent="0.35">
      <c r="A18" s="5">
        <v>12</v>
      </c>
      <c r="B18" s="9" t="s">
        <v>175</v>
      </c>
      <c r="C18" s="117" t="s">
        <v>261</v>
      </c>
      <c r="D18" s="117"/>
      <c r="E18" s="1"/>
      <c r="F18" s="2"/>
      <c r="G18" s="3"/>
    </row>
    <row r="19" spans="1:7" ht="31" customHeight="1" x14ac:dyDescent="0.35">
      <c r="A19" s="5">
        <v>13</v>
      </c>
      <c r="B19" s="9" t="s">
        <v>25</v>
      </c>
      <c r="C19" s="111" t="str">
        <f>C17</f>
        <v>Обеспечение услугой качественного, бесперебойного электроснабжения потребителей  города Советский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15" t="s">
        <v>571</v>
      </c>
      <c r="D20" s="116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154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 города Советский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24,91 км.
Вводимая мощность – 4,12 МВА.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9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C31</f>
        <v>Обеспечение услугой качественного, бесперебойного электроснабжения потребителей  города Советский</v>
      </c>
      <c r="C45" s="111" t="s">
        <v>286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62" t="s">
        <v>220</v>
      </c>
      <c r="C59" s="44">
        <v>6.0166748784530464</v>
      </c>
      <c r="D59" s="124"/>
      <c r="E59" s="124"/>
      <c r="F59" s="2"/>
      <c r="G59" s="2"/>
      <c r="H59" s="3"/>
    </row>
    <row r="60" spans="1:8" ht="15.5" x14ac:dyDescent="0.35">
      <c r="A60" s="24"/>
      <c r="B60" s="62" t="s">
        <v>221</v>
      </c>
      <c r="C60" s="45">
        <v>12.592755105466619</v>
      </c>
      <c r="D60" s="124"/>
      <c r="E60" s="124"/>
      <c r="F60" s="2"/>
      <c r="G60" s="2"/>
      <c r="H60" s="3"/>
    </row>
    <row r="61" spans="1:8" ht="15.5" x14ac:dyDescent="0.35">
      <c r="A61" s="24"/>
      <c r="B61" s="62" t="s">
        <v>222</v>
      </c>
      <c r="C61" s="31">
        <v>-10908637.610178083</v>
      </c>
      <c r="D61" s="124"/>
      <c r="E61" s="124"/>
      <c r="F61" s="2"/>
      <c r="G61" s="2"/>
      <c r="H61" s="3"/>
    </row>
    <row r="62" spans="1:8" ht="15.5" x14ac:dyDescent="0.35">
      <c r="B62" s="82" t="s">
        <v>223</v>
      </c>
      <c r="C62" s="70" t="s">
        <v>236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Сети электроснабжения 10-0,4кВ, КТП 10/0,4 кВ 
с монтажом АИИСКУЭ 3 уровня 
в г.Советский (2 этап)</v>
      </c>
      <c r="C82" s="29"/>
      <c r="D82" s="31" t="s">
        <v>102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44.5" customHeight="1" x14ac:dyDescent="0.35">
      <c r="A89" s="19"/>
      <c r="B89" s="30" t="str">
        <f>B82</f>
        <v>Сети электроснабжения 10-0,4кВ, КТП 10/0,4 кВ 
с монтажом АИИСКУЭ 3 уровня 
в г.Советский (2 этап)</v>
      </c>
      <c r="C89" s="30" t="str">
        <f>C16</f>
        <v>Вводимая протяженность сетей – 24,91 км.
Вводимая мощность – 4,12 МВА.</v>
      </c>
      <c r="D89" s="29" t="s">
        <v>117</v>
      </c>
      <c r="E89" s="31"/>
      <c r="F89" s="39">
        <v>186.95254237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186.95254237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42:D42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B22:D22"/>
    <mergeCell ref="C24:D24"/>
    <mergeCell ref="C25:D2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C12:D12"/>
    <mergeCell ref="D62:E62"/>
    <mergeCell ref="B2:D2"/>
    <mergeCell ref="C4:D4"/>
    <mergeCell ref="B8:D8"/>
    <mergeCell ref="C10:D10"/>
    <mergeCell ref="C11:D11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37" zoomScale="47" zoomScaleNormal="47" workbookViewId="0">
      <selection activeCell="B59" sqref="B59:E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71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85" t="s">
        <v>0</v>
      </c>
      <c r="C2" s="86"/>
      <c r="D2"/>
      <c r="E2" s="2"/>
      <c r="F2" s="2"/>
      <c r="G2" s="3"/>
    </row>
    <row r="3" spans="1:7" ht="31" x14ac:dyDescent="0.35">
      <c r="A3" s="4" t="s">
        <v>1</v>
      </c>
      <c r="B3" s="2"/>
      <c r="C3" s="2"/>
      <c r="D3" s="2"/>
      <c r="E3" s="2"/>
      <c r="F3" s="2"/>
      <c r="G3" s="3"/>
    </row>
    <row r="4" spans="1:7" ht="45" x14ac:dyDescent="0.35">
      <c r="A4" s="5">
        <v>1</v>
      </c>
      <c r="B4" s="6" t="s">
        <v>2</v>
      </c>
      <c r="C4" s="87" t="s">
        <v>475</v>
      </c>
      <c r="D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53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85" t="s">
        <v>7</v>
      </c>
      <c r="C8" s="86"/>
      <c r="D8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58"/>
      <c r="E10" s="2"/>
      <c r="F10" s="2"/>
      <c r="G10" s="3"/>
    </row>
    <row r="11" spans="1:7" ht="68" customHeight="1" x14ac:dyDescent="0.35">
      <c r="A11" s="5">
        <v>5</v>
      </c>
      <c r="B11" s="9" t="s">
        <v>10</v>
      </c>
      <c r="C11" s="111" t="s">
        <v>11</v>
      </c>
      <c r="D11" s="158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5" t="s">
        <v>9</v>
      </c>
      <c r="D12" s="152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5" t="s">
        <v>14</v>
      </c>
      <c r="D13" s="152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5" t="s">
        <v>469</v>
      </c>
      <c r="D14" s="152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5" t="s">
        <v>213</v>
      </c>
      <c r="D15" s="152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5" t="s">
        <v>476</v>
      </c>
      <c r="D16" s="154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5" t="s">
        <v>471</v>
      </c>
      <c r="D17" s="154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49" t="s">
        <v>261</v>
      </c>
      <c r="D18" s="152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5" t="str">
        <f>C17</f>
        <v>Обеспечение услугой качественного, бесперебойного электроснабжения потребителей  города Советский</v>
      </c>
      <c r="D19" s="152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15" t="s">
        <v>572</v>
      </c>
      <c r="D20" s="152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85" t="s">
        <v>29</v>
      </c>
      <c r="C22" s="86"/>
      <c r="D2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0" t="s">
        <v>154</v>
      </c>
      <c r="D24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0" t="s">
        <v>33</v>
      </c>
      <c r="D25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0"/>
      <c r="D26"/>
      <c r="E26" s="2"/>
      <c r="F26" s="2"/>
      <c r="G26" s="3"/>
    </row>
    <row r="27" spans="1:7" ht="28.5" customHeight="1" x14ac:dyDescent="0.35">
      <c r="A27" s="5">
        <v>18</v>
      </c>
      <c r="B27" s="9" t="s">
        <v>184</v>
      </c>
      <c r="C27" s="10" t="s">
        <v>219</v>
      </c>
      <c r="D27"/>
      <c r="E27" s="2"/>
      <c r="F27" s="2"/>
      <c r="G27" s="3"/>
    </row>
    <row r="29" spans="1:7" ht="15.5" x14ac:dyDescent="0.35">
      <c r="A29" s="8"/>
      <c r="B29" s="85" t="s">
        <v>37</v>
      </c>
      <c r="C29" s="86"/>
      <c r="D29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15.5" customHeight="1" x14ac:dyDescent="0.35">
      <c r="A31" s="5" t="s">
        <v>38</v>
      </c>
      <c r="B31" s="9" t="s">
        <v>39</v>
      </c>
      <c r="C31" s="10" t="str">
        <f>C17</f>
        <v>Обеспечение услугой качественного, бесперебойного электроснабжения потребителей  города Советский</v>
      </c>
      <c r="D31"/>
      <c r="E31" s="2"/>
      <c r="F31" s="2"/>
      <c r="G31" s="3"/>
    </row>
    <row r="32" spans="1:7" ht="44" x14ac:dyDescent="0.35">
      <c r="A32" s="5" t="s">
        <v>40</v>
      </c>
      <c r="B32" s="9" t="s">
        <v>185</v>
      </c>
      <c r="C32" s="9" t="str">
        <f>C16</f>
        <v>Вводимая протяженность сетей – 15,44 км.
Вводимая мощность – 5 МВА.</v>
      </c>
      <c r="D32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9" t="s">
        <v>9</v>
      </c>
      <c r="D33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9" t="s">
        <v>9</v>
      </c>
      <c r="D34"/>
      <c r="E34" s="2"/>
      <c r="F34" s="2"/>
      <c r="G34" s="3"/>
    </row>
    <row r="36" spans="1:8" ht="15.5" x14ac:dyDescent="0.35">
      <c r="A36" s="8"/>
      <c r="B36" s="85" t="s">
        <v>48</v>
      </c>
      <c r="C36" s="86"/>
      <c r="D36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9" t="s">
        <v>51</v>
      </c>
      <c r="D38"/>
      <c r="E38" s="2"/>
      <c r="F38" s="2"/>
      <c r="G38" s="3"/>
    </row>
    <row r="39" spans="1:8" ht="46.5" x14ac:dyDescent="0.35">
      <c r="A39" s="5" t="s">
        <v>52</v>
      </c>
      <c r="B39" s="9" t="s">
        <v>53</v>
      </c>
      <c r="C39" s="9"/>
      <c r="D39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88" t="s">
        <v>56</v>
      </c>
      <c r="D40"/>
      <c r="E40" s="2"/>
      <c r="F40" s="2"/>
      <c r="G40" s="3"/>
    </row>
    <row r="42" spans="1:8" ht="15.5" x14ac:dyDescent="0.35">
      <c r="A42" s="8"/>
      <c r="B42" s="85" t="s">
        <v>57</v>
      </c>
      <c r="C42" s="86"/>
      <c r="D4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89" t="s">
        <v>58</v>
      </c>
      <c r="B44" s="13" t="s">
        <v>59</v>
      </c>
      <c r="C44" s="90" t="s">
        <v>60</v>
      </c>
      <c r="D44"/>
      <c r="E44" s="2"/>
      <c r="F44" s="2"/>
      <c r="G44" s="3"/>
    </row>
    <row r="45" spans="1:8" ht="31" customHeight="1" x14ac:dyDescent="0.35">
      <c r="A45"/>
      <c r="B45" s="9" t="str">
        <f>C31</f>
        <v>Обеспечение услугой качественного, бесперебойного электроснабжения потребителей  города Советский</v>
      </c>
      <c r="C45" s="10" t="s">
        <v>286</v>
      </c>
      <c r="D45"/>
      <c r="E45" s="2"/>
      <c r="F45" s="2"/>
      <c r="G45" s="3"/>
    </row>
    <row r="47" spans="1:8" ht="15.5" x14ac:dyDescent="0.35">
      <c r="A47" s="14"/>
      <c r="B47" s="85" t="s">
        <v>61</v>
      </c>
      <c r="C47" s="86"/>
      <c r="D47" s="86"/>
      <c r="E47" s="86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5.5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85" t="s">
        <v>70</v>
      </c>
      <c r="C55" s="86"/>
      <c r="D55" s="86"/>
      <c r="E55" s="86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3" t="s">
        <v>76</v>
      </c>
      <c r="E58"/>
      <c r="F58" s="2"/>
      <c r="G58" s="2"/>
      <c r="H58" s="3"/>
    </row>
    <row r="59" spans="1:8" ht="15.5" x14ac:dyDescent="0.35">
      <c r="A59" s="24"/>
      <c r="B59" s="62" t="s">
        <v>220</v>
      </c>
      <c r="C59" s="44">
        <v>3.861522868730308</v>
      </c>
      <c r="D59" s="124"/>
      <c r="E59" s="124"/>
      <c r="F59" s="2"/>
      <c r="G59" s="2"/>
      <c r="H59" s="3"/>
    </row>
    <row r="60" spans="1:8" ht="15.5" x14ac:dyDescent="0.35">
      <c r="A60" s="24"/>
      <c r="B60" s="62" t="s">
        <v>221</v>
      </c>
      <c r="C60" s="45">
        <v>5.9631132219508824</v>
      </c>
      <c r="D60" s="124"/>
      <c r="E60" s="124"/>
      <c r="F60" s="2"/>
      <c r="G60" s="2"/>
      <c r="H60" s="3"/>
    </row>
    <row r="61" spans="1:8" ht="15.5" x14ac:dyDescent="0.35">
      <c r="A61" s="24"/>
      <c r="B61" s="62" t="s">
        <v>222</v>
      </c>
      <c r="C61" s="31">
        <v>61172893.581688583</v>
      </c>
      <c r="D61" s="124"/>
      <c r="E61" s="124"/>
      <c r="F61" s="2"/>
      <c r="G61" s="2"/>
      <c r="H61" s="3"/>
    </row>
    <row r="62" spans="1:8" ht="15.5" x14ac:dyDescent="0.35">
      <c r="B62" s="82" t="s">
        <v>223</v>
      </c>
      <c r="C62" s="70" t="s">
        <v>224</v>
      </c>
      <c r="D62" s="155"/>
      <c r="E62" s="152"/>
    </row>
    <row r="63" spans="1:8" ht="15.5" x14ac:dyDescent="0.35">
      <c r="A63" s="14"/>
      <c r="B63" s="85" t="s">
        <v>77</v>
      </c>
      <c r="C63" s="86"/>
      <c r="D63" s="86"/>
      <c r="E63" s="86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38" t="s">
        <v>78</v>
      </c>
      <c r="C65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91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91"/>
      <c r="C68" s="21"/>
      <c r="D68" s="21"/>
      <c r="E68" s="21"/>
      <c r="F68" s="2"/>
      <c r="G68" s="2"/>
      <c r="H68" s="3"/>
    </row>
    <row r="69" spans="1:8" ht="15.5" x14ac:dyDescent="0.35">
      <c r="A69" s="19"/>
      <c r="B69" s="91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38" t="s">
        <v>87</v>
      </c>
      <c r="C71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91"/>
      <c r="C73" s="21"/>
      <c r="D73" s="21"/>
      <c r="E73" s="21"/>
      <c r="F73" s="2"/>
      <c r="G73" s="2"/>
      <c r="H73" s="3"/>
    </row>
    <row r="74" spans="1:8" ht="15.5" x14ac:dyDescent="0.35">
      <c r="A74" s="19"/>
      <c r="B74" s="91"/>
      <c r="C74" s="21"/>
      <c r="D74" s="21"/>
      <c r="E74" s="21"/>
      <c r="F74" s="2"/>
      <c r="G74" s="2"/>
      <c r="H74" s="3"/>
    </row>
    <row r="75" spans="1:8" ht="15.5" x14ac:dyDescent="0.35">
      <c r="A75" s="19"/>
      <c r="B75" s="91"/>
      <c r="C75" s="21"/>
      <c r="D75" s="21"/>
      <c r="E75" s="21"/>
      <c r="F75" s="2"/>
      <c r="G75" s="2"/>
      <c r="H75" s="3"/>
    </row>
    <row r="77" spans="1:8" ht="15.5" x14ac:dyDescent="0.35">
      <c r="A77" s="14"/>
      <c r="B77" s="85" t="s">
        <v>91</v>
      </c>
      <c r="C77" s="86"/>
      <c r="D77" s="86"/>
      <c r="E77" s="86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38" t="s">
        <v>92</v>
      </c>
      <c r="C79"/>
      <c r="D79" s="18" t="s">
        <v>93</v>
      </c>
      <c r="E79" s="18" t="s">
        <v>94</v>
      </c>
      <c r="F79" s="2"/>
      <c r="G79" s="2"/>
      <c r="H79" s="3"/>
    </row>
    <row r="80" spans="1:8" ht="30" x14ac:dyDescent="0.35">
      <c r="A80" s="19"/>
      <c r="B80" s="13" t="s">
        <v>95</v>
      </c>
      <c r="C80" s="13" t="s">
        <v>188</v>
      </c>
      <c r="D80" s="13" t="s">
        <v>97</v>
      </c>
      <c r="E80"/>
      <c r="F80" s="2"/>
      <c r="G80" s="2"/>
      <c r="H80" s="3"/>
    </row>
    <row r="81" spans="1:10" ht="15.5" x14ac:dyDescent="0.35">
      <c r="A81" s="19"/>
      <c r="B81"/>
      <c r="C81"/>
      <c r="D81" s="13" t="s">
        <v>98</v>
      </c>
      <c r="E81" s="13" t="s">
        <v>99</v>
      </c>
      <c r="F81" s="2"/>
      <c r="G81" s="2"/>
      <c r="H81" s="3"/>
    </row>
    <row r="82" spans="1:10" ht="46.5" x14ac:dyDescent="0.35">
      <c r="A82" s="19"/>
      <c r="B82" s="30" t="str">
        <f>C4</f>
        <v>Сети электроснабжения 10-0,4кВ, КТП 10/0,4 кВ 
с монтажом АИИСКУЭ 3 уровня 
в г.Советский (3 этап)</v>
      </c>
      <c r="C82" s="29"/>
      <c r="D82" s="31" t="s">
        <v>191</v>
      </c>
      <c r="E82" s="31" t="s">
        <v>167</v>
      </c>
      <c r="F82" s="2"/>
      <c r="G82" s="2"/>
      <c r="H82" s="3"/>
    </row>
    <row r="83" spans="1:10" s="58" customFormat="1" ht="46.5" x14ac:dyDescent="0.35">
      <c r="A83" s="32"/>
      <c r="B83" s="92" t="s">
        <v>103</v>
      </c>
      <c r="C83" s="91"/>
      <c r="D83" s="33"/>
      <c r="E83" s="33"/>
      <c r="F83" s="34"/>
      <c r="G83" s="34"/>
      <c r="H83" s="35"/>
    </row>
    <row r="85" spans="1:10" ht="15.5" x14ac:dyDescent="0.35">
      <c r="A85" s="14"/>
      <c r="B85" s="85" t="s">
        <v>104</v>
      </c>
      <c r="C85" s="86"/>
      <c r="D85" s="86"/>
      <c r="E85" s="86"/>
      <c r="F85" s="86"/>
      <c r="G85" s="86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46.5" x14ac:dyDescent="0.35">
      <c r="A89" s="19"/>
      <c r="B89" s="30" t="str">
        <f>B82</f>
        <v>Сети электроснабжения 10-0,4кВ, КТП 10/0,4 кВ 
с монтажом АИИСКУЭ 3 уровня 
в г.Советский (3 этап)</v>
      </c>
      <c r="C89" s="30" t="str">
        <f>C16</f>
        <v>Вводимая протяженность сетей – 15,44 км.
Вводимая мощность – 5 МВА.</v>
      </c>
      <c r="D89" s="29" t="s">
        <v>117</v>
      </c>
      <c r="E89" s="31"/>
      <c r="F89" s="39">
        <v>186.95254237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186.95254237</v>
      </c>
      <c r="G90" s="21"/>
      <c r="H90" s="2"/>
      <c r="I90" s="2"/>
      <c r="J90" s="3"/>
    </row>
    <row r="92" spans="1:10" ht="15.5" x14ac:dyDescent="0.35">
      <c r="A92" s="14"/>
      <c r="B92" s="85" t="s">
        <v>119</v>
      </c>
      <c r="C92" s="86"/>
      <c r="D92" s="86"/>
      <c r="E92" s="86"/>
      <c r="F92" s="86"/>
      <c r="G92" s="86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93"/>
      <c r="C94" s="94"/>
      <c r="D94" s="94"/>
      <c r="E94" s="94"/>
      <c r="F94" s="94"/>
      <c r="G94" s="95"/>
      <c r="H94" s="2"/>
      <c r="I94" s="2"/>
      <c r="J94" s="3"/>
    </row>
    <row r="95" spans="1:10" ht="15.5" x14ac:dyDescent="0.35">
      <c r="A95" s="55"/>
      <c r="B95" s="96"/>
      <c r="C95" s="97"/>
      <c r="D95" s="97"/>
      <c r="E95" s="97"/>
      <c r="F95" s="97"/>
      <c r="G95" s="98"/>
    </row>
    <row r="96" spans="1:10" ht="16" thickBot="1" x14ac:dyDescent="0.4">
      <c r="A96" s="55"/>
      <c r="B96" s="99"/>
      <c r="C96" s="100"/>
      <c r="D96" s="100"/>
      <c r="E96" s="100"/>
      <c r="F96" s="100"/>
      <c r="G96" s="101"/>
    </row>
    <row r="97" spans="1:10" x14ac:dyDescent="0.35">
      <c r="A97" s="55"/>
    </row>
    <row r="98" spans="1:10" ht="15.5" x14ac:dyDescent="0.35">
      <c r="A98" s="14"/>
      <c r="B98" s="85" t="s">
        <v>120</v>
      </c>
      <c r="C98" s="86"/>
      <c r="D98" s="86"/>
      <c r="E98" s="86"/>
      <c r="F98" s="86"/>
      <c r="G98" s="86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93"/>
      <c r="C100" s="94"/>
      <c r="D100" s="94"/>
      <c r="E100" s="94"/>
      <c r="F100" s="94"/>
      <c r="G100" s="95"/>
      <c r="H100" s="2"/>
      <c r="I100" s="2"/>
      <c r="J100" s="3"/>
    </row>
    <row r="101" spans="1:10" ht="15.5" x14ac:dyDescent="0.35">
      <c r="A101" s="55"/>
      <c r="B101" s="96"/>
      <c r="C101" s="97"/>
      <c r="D101" s="97"/>
      <c r="E101" s="97"/>
      <c r="F101" s="97"/>
      <c r="G101" s="98"/>
    </row>
    <row r="102" spans="1:10" ht="15.5" x14ac:dyDescent="0.35">
      <c r="A102" s="55"/>
      <c r="B102" s="96"/>
      <c r="C102" s="97"/>
      <c r="D102" s="97"/>
      <c r="E102" s="97"/>
      <c r="F102" s="97"/>
      <c r="G102" s="98"/>
    </row>
    <row r="103" spans="1:10" ht="15.5" x14ac:dyDescent="0.35">
      <c r="A103" s="55"/>
      <c r="B103" s="96"/>
      <c r="C103" s="97"/>
      <c r="D103" s="97"/>
      <c r="E103" s="97"/>
      <c r="F103" s="97"/>
      <c r="G103" s="98"/>
    </row>
    <row r="104" spans="1:10" ht="15.5" x14ac:dyDescent="0.35">
      <c r="A104" s="55"/>
      <c r="B104" s="96"/>
      <c r="C104" s="97"/>
      <c r="D104" s="97"/>
      <c r="E104" s="97"/>
      <c r="F104" s="97"/>
      <c r="G104" s="98"/>
    </row>
    <row r="105" spans="1:10" ht="15.5" x14ac:dyDescent="0.35">
      <c r="A105" s="3"/>
      <c r="B105" s="96"/>
      <c r="C105" s="97"/>
      <c r="D105" s="97"/>
      <c r="E105" s="97"/>
      <c r="F105" s="97"/>
      <c r="G105" s="98"/>
      <c r="H105" s="3"/>
      <c r="I105" s="3"/>
      <c r="J105" s="3"/>
    </row>
    <row r="106" spans="1:10" ht="15.5" x14ac:dyDescent="0.35">
      <c r="A106" s="55"/>
      <c r="B106" s="96"/>
      <c r="C106" s="97"/>
      <c r="D106" s="97"/>
      <c r="E106" s="97"/>
      <c r="F106" s="97"/>
      <c r="G106" s="98"/>
    </row>
    <row r="107" spans="1:10" ht="15.5" x14ac:dyDescent="0.35">
      <c r="A107" s="55"/>
      <c r="B107" s="96"/>
      <c r="C107" s="97"/>
      <c r="D107" s="97"/>
      <c r="E107" s="97"/>
      <c r="F107" s="97"/>
      <c r="G107" s="98"/>
    </row>
    <row r="108" spans="1:10" ht="15.5" x14ac:dyDescent="0.35">
      <c r="A108" s="55"/>
      <c r="B108" s="96"/>
      <c r="C108" s="97"/>
      <c r="D108" s="97"/>
      <c r="E108" s="97"/>
      <c r="F108" s="97"/>
      <c r="G108" s="98"/>
    </row>
    <row r="109" spans="1:10" ht="15.5" x14ac:dyDescent="0.35">
      <c r="A109" s="55"/>
      <c r="B109" s="96"/>
      <c r="C109" s="97"/>
      <c r="D109" s="97"/>
      <c r="E109" s="97"/>
      <c r="F109" s="97"/>
      <c r="G109" s="98"/>
    </row>
    <row r="110" spans="1:10" ht="15.5" x14ac:dyDescent="0.35">
      <c r="A110" s="55"/>
      <c r="B110" s="96"/>
      <c r="C110" s="97"/>
      <c r="D110" s="97"/>
      <c r="E110" s="97"/>
      <c r="F110" s="97"/>
      <c r="G110" s="98"/>
    </row>
    <row r="111" spans="1:10" ht="15.5" x14ac:dyDescent="0.35">
      <c r="A111" s="55"/>
      <c r="B111" s="96"/>
      <c r="C111" s="97"/>
      <c r="D111" s="97"/>
      <c r="E111" s="97"/>
      <c r="F111" s="97"/>
      <c r="G111" s="98"/>
    </row>
    <row r="112" spans="1:10" ht="15.5" x14ac:dyDescent="0.35">
      <c r="A112" s="55"/>
      <c r="B112" s="96"/>
      <c r="C112" s="97"/>
      <c r="D112" s="97"/>
      <c r="E112" s="97"/>
      <c r="F112" s="97"/>
      <c r="G112" s="98"/>
    </row>
    <row r="113" spans="1:7" ht="16" thickBot="1" x14ac:dyDescent="0.4">
      <c r="A113" s="55"/>
      <c r="B113" s="99"/>
      <c r="C113" s="100"/>
      <c r="D113" s="100"/>
      <c r="E113" s="100"/>
      <c r="F113" s="100"/>
      <c r="G113" s="101"/>
    </row>
  </sheetData>
  <mergeCells count="15">
    <mergeCell ref="C15:D15"/>
    <mergeCell ref="C10:D10"/>
    <mergeCell ref="C11:D11"/>
    <mergeCell ref="C12:D12"/>
    <mergeCell ref="C14:D14"/>
    <mergeCell ref="C13:D13"/>
    <mergeCell ref="D59:E59"/>
    <mergeCell ref="D60:E60"/>
    <mergeCell ref="D61:E61"/>
    <mergeCell ref="D62:E62"/>
    <mergeCell ref="C16:D16"/>
    <mergeCell ref="C17:D17"/>
    <mergeCell ref="C18:D18"/>
    <mergeCell ref="C19:D19"/>
    <mergeCell ref="C20:D20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22" zoomScale="51" zoomScaleNormal="51" workbookViewId="0">
      <selection activeCell="F27" sqref="F27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50.15" customHeight="1" x14ac:dyDescent="0.35">
      <c r="A4" s="5">
        <v>1</v>
      </c>
      <c r="B4" s="6" t="s">
        <v>2</v>
      </c>
      <c r="C4" s="113" t="s">
        <v>477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54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33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478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568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5" t="s">
        <v>479</v>
      </c>
      <c r="D17" s="116"/>
      <c r="E17" s="1"/>
      <c r="F17" s="2"/>
      <c r="G17" s="3"/>
    </row>
    <row r="18" spans="1:7" ht="28.5" customHeight="1" x14ac:dyDescent="0.35">
      <c r="A18" s="5">
        <v>12</v>
      </c>
      <c r="B18" s="9" t="s">
        <v>175</v>
      </c>
      <c r="C18" s="117" t="s">
        <v>261</v>
      </c>
      <c r="D18" s="117"/>
      <c r="E18" s="1"/>
      <c r="F18" s="2"/>
      <c r="G18" s="3"/>
    </row>
    <row r="19" spans="1:7" ht="31" customHeight="1" x14ac:dyDescent="0.35">
      <c r="A19" s="5">
        <v>13</v>
      </c>
      <c r="B19" s="9" t="s">
        <v>25</v>
      </c>
      <c r="C19" s="111" t="str">
        <f>C17</f>
        <v>Обеспечение услугой качественного, бесперебойного электроснабжения потребителей  поселка Алябьевский</v>
      </c>
      <c r="D19" s="111"/>
      <c r="E19" s="1"/>
      <c r="F19" s="2"/>
      <c r="G19" s="3"/>
    </row>
    <row r="20" spans="1:7" ht="112" customHeight="1" x14ac:dyDescent="0.35">
      <c r="A20" s="5">
        <v>14</v>
      </c>
      <c r="B20" s="9" t="s">
        <v>178</v>
      </c>
      <c r="C20" s="115" t="s">
        <v>581</v>
      </c>
      <c r="D20" s="116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480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 поселка Алябьевский</v>
      </c>
      <c r="D31" s="111"/>
      <c r="E31" s="2"/>
      <c r="F31" s="2"/>
      <c r="G31" s="3"/>
    </row>
    <row r="32" spans="1:7" ht="301.5" customHeight="1" x14ac:dyDescent="0.35">
      <c r="A32" s="5" t="s">
        <v>40</v>
      </c>
      <c r="B32" s="9" t="s">
        <v>185</v>
      </c>
      <c r="C32" s="111" t="s">
        <v>582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9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31" x14ac:dyDescent="0.35">
      <c r="A45" s="119"/>
      <c r="B45" s="9" t="str">
        <f>C31</f>
        <v>Обеспечение услугой качественного, бесперебойного электроснабжения потребителей  поселка Алябьевский</v>
      </c>
      <c r="C45" s="111" t="str">
        <f>C18</f>
        <v>Состояние сетей не обеспечивает возросшую потребность в электроэнергии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62" t="s">
        <v>220</v>
      </c>
      <c r="C59" s="44">
        <v>10.615764013890544</v>
      </c>
      <c r="D59" s="124"/>
      <c r="E59" s="124"/>
      <c r="F59" s="2"/>
      <c r="G59" s="2"/>
      <c r="H59" s="3"/>
    </row>
    <row r="60" spans="1:8" ht="15.5" x14ac:dyDescent="0.35">
      <c r="A60" s="24"/>
      <c r="B60" s="62" t="s">
        <v>221</v>
      </c>
      <c r="C60" s="45" t="s">
        <v>235</v>
      </c>
      <c r="D60" s="124"/>
      <c r="E60" s="124"/>
      <c r="F60" s="2"/>
      <c r="G60" s="2"/>
      <c r="H60" s="3"/>
    </row>
    <row r="61" spans="1:8" ht="15.5" x14ac:dyDescent="0.35">
      <c r="A61" s="24"/>
      <c r="B61" s="62" t="s">
        <v>222</v>
      </c>
      <c r="C61" s="31">
        <v>-84387439.649135098</v>
      </c>
      <c r="D61" s="124"/>
      <c r="E61" s="124"/>
      <c r="F61" s="2"/>
      <c r="G61" s="2"/>
      <c r="H61" s="3"/>
    </row>
    <row r="62" spans="1:8" ht="15.5" x14ac:dyDescent="0.35">
      <c r="B62" s="82" t="s">
        <v>223</v>
      </c>
      <c r="C62" s="70" t="s">
        <v>236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Сети электроснабжения 10/0,4кВ, КТП-10/0,4 кВ  
с монтажом АИИСКУЭ 3 уровня 
в п.Алябьевский Советского района</v>
      </c>
      <c r="C82" s="29" t="s">
        <v>225</v>
      </c>
      <c r="D82" s="31" t="s">
        <v>139</v>
      </c>
      <c r="E82" s="31" t="s">
        <v>191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44.5" customHeight="1" x14ac:dyDescent="0.35">
      <c r="A89" s="19"/>
      <c r="B89" s="30" t="str">
        <f>B82</f>
        <v>Сети электроснабжения 10/0,4кВ, КТП-10/0,4 кВ  
с монтажом АИИСКУЭ 3 уровня 
в п.Алябьевский Советского района</v>
      </c>
      <c r="C89" s="30" t="str">
        <f>C16</f>
        <v>Вводимая протяженность сетей – 27,42 км.
Вводимая мощность – 3,70 МВА.</v>
      </c>
      <c r="D89" s="29" t="s">
        <v>117</v>
      </c>
      <c r="E89" s="31"/>
      <c r="F89" s="39">
        <v>146.66983335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146.66983335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42:D42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B22:D22"/>
    <mergeCell ref="C24:D24"/>
    <mergeCell ref="C25:D2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C12:D12"/>
    <mergeCell ref="D62:E62"/>
    <mergeCell ref="B2:D2"/>
    <mergeCell ref="C4:D4"/>
    <mergeCell ref="B8:D8"/>
    <mergeCell ref="C10:D10"/>
    <mergeCell ref="C11:D11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4"/>
  <sheetViews>
    <sheetView topLeftCell="A52" zoomScale="47" zoomScaleNormal="47" workbookViewId="0">
      <selection activeCell="G79" sqref="G79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50.15" customHeight="1" x14ac:dyDescent="0.35">
      <c r="A4" s="5">
        <v>1</v>
      </c>
      <c r="B4" s="6" t="s">
        <v>2</v>
      </c>
      <c r="C4" s="113" t="s">
        <v>481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55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47.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482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569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5" t="s">
        <v>483</v>
      </c>
      <c r="D17" s="116"/>
      <c r="E17" s="1"/>
      <c r="F17" s="2"/>
      <c r="G17" s="3"/>
    </row>
    <row r="18" spans="1:7" ht="28.5" customHeight="1" x14ac:dyDescent="0.35">
      <c r="A18" s="5">
        <v>12</v>
      </c>
      <c r="B18" s="9" t="s">
        <v>175</v>
      </c>
      <c r="C18" s="117" t="s">
        <v>261</v>
      </c>
      <c r="D18" s="117"/>
      <c r="E18" s="1"/>
      <c r="F18" s="2"/>
      <c r="G18" s="3"/>
    </row>
    <row r="19" spans="1:7" ht="31" customHeight="1" x14ac:dyDescent="0.35">
      <c r="A19" s="5">
        <v>13</v>
      </c>
      <c r="B19" s="9" t="s">
        <v>25</v>
      </c>
      <c r="C19" s="111" t="str">
        <f>C17</f>
        <v>Обеспечение услугой качественного, бесперебойного электроснабжения потребителей  поселка Коммунистический</v>
      </c>
      <c r="D19" s="111"/>
      <c r="E19" s="1"/>
      <c r="F19" s="2"/>
      <c r="G19" s="3"/>
    </row>
    <row r="20" spans="1:7" ht="112" customHeight="1" x14ac:dyDescent="0.35">
      <c r="A20" s="5">
        <v>14</v>
      </c>
      <c r="B20" s="9" t="s">
        <v>178</v>
      </c>
      <c r="C20" s="159" t="s">
        <v>484</v>
      </c>
      <c r="D20" s="160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485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219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 поселка Коммунистический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43,60 км.
Вводимая мощность – 3,41МВА.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9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46.5" x14ac:dyDescent="0.35">
      <c r="A45" s="119"/>
      <c r="B45" s="9" t="str">
        <f>C31</f>
        <v>Обеспечение услугой качественного, бесперебойного электроснабжения потребителей  поселка Коммунистический</v>
      </c>
      <c r="C45" s="111" t="str">
        <f>C18</f>
        <v>Состояние сетей не обеспечивает возросшую потребность в электроэнергии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62" t="s">
        <v>220</v>
      </c>
      <c r="C59" s="44">
        <v>4.6558685402359616</v>
      </c>
      <c r="D59" s="124"/>
      <c r="E59" s="124"/>
      <c r="F59" s="2"/>
      <c r="G59" s="2"/>
      <c r="H59" s="3"/>
    </row>
    <row r="60" spans="1:8" ht="15.5" x14ac:dyDescent="0.35">
      <c r="A60" s="24"/>
      <c r="B60" s="62" t="s">
        <v>221</v>
      </c>
      <c r="C60" s="45">
        <v>7.9363091509435746</v>
      </c>
      <c r="D60" s="124"/>
      <c r="E60" s="124"/>
      <c r="F60" s="2"/>
      <c r="G60" s="2"/>
      <c r="H60" s="3"/>
    </row>
    <row r="61" spans="1:8" ht="15.5" x14ac:dyDescent="0.35">
      <c r="A61" s="24"/>
      <c r="B61" s="62" t="s">
        <v>222</v>
      </c>
      <c r="C61" s="31">
        <v>27850883.323214512</v>
      </c>
      <c r="D61" s="124"/>
      <c r="E61" s="124"/>
      <c r="F61" s="2"/>
      <c r="G61" s="2"/>
      <c r="H61" s="3"/>
    </row>
    <row r="62" spans="1:8" ht="15.5" x14ac:dyDescent="0.35">
      <c r="B62" s="82" t="s">
        <v>223</v>
      </c>
      <c r="C62" s="70" t="s">
        <v>224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Сети электроснабжения 10/0,4кВ, КТП-10/0,4 кВ 
с монтажом АИИСКУЭ 3 уровня 
в п.Коммунистический Советского района</v>
      </c>
      <c r="C82" s="29" t="s">
        <v>486</v>
      </c>
      <c r="D82" s="31" t="s">
        <v>139</v>
      </c>
      <c r="E82" s="31" t="s">
        <v>252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44.5" customHeight="1" x14ac:dyDescent="0.35">
      <c r="A89" s="19"/>
      <c r="B89" s="30" t="str">
        <f>B82</f>
        <v>Сети электроснабжения 10/0,4кВ, КТП-10/0,4 кВ 
с монтажом АИИСКУЭ 3 уровня 
в п.Коммунистический Советского района</v>
      </c>
      <c r="C89" s="30" t="str">
        <f>C16</f>
        <v>Вводимая протяженность сетей – 43,60 км.
Вводимая мощность – 3,41МВА.</v>
      </c>
      <c r="D89" s="29" t="s">
        <v>117</v>
      </c>
      <c r="E89" s="31"/>
      <c r="F89" s="39">
        <v>114.96763449000001</v>
      </c>
      <c r="G89" s="21"/>
      <c r="H89" s="2"/>
      <c r="I89" s="2"/>
      <c r="J89" s="3"/>
    </row>
    <row r="90" spans="1:10" ht="31" x14ac:dyDescent="0.35">
      <c r="A90" s="19"/>
      <c r="B90" s="30" t="s">
        <v>306</v>
      </c>
      <c r="C90" s="21"/>
      <c r="D90" s="21"/>
      <c r="E90" s="21"/>
      <c r="F90" s="83"/>
      <c r="G90" s="21"/>
      <c r="H90" s="2"/>
      <c r="I90" s="2"/>
      <c r="J90" s="3"/>
    </row>
    <row r="91" spans="1:10" ht="15.5" x14ac:dyDescent="0.35">
      <c r="A91" s="19"/>
      <c r="B91" s="30" t="s">
        <v>118</v>
      </c>
      <c r="C91" s="21"/>
      <c r="D91" s="21"/>
      <c r="E91" s="21"/>
      <c r="F91" s="40">
        <f>F89</f>
        <v>114.96763449000001</v>
      </c>
      <c r="G91" s="21"/>
      <c r="H91" s="2"/>
      <c r="I91" s="2"/>
      <c r="J91" s="3"/>
    </row>
    <row r="93" spans="1:10" ht="15.5" x14ac:dyDescent="0.35">
      <c r="A93" s="14"/>
      <c r="B93" s="112" t="s">
        <v>119</v>
      </c>
      <c r="C93" s="112"/>
      <c r="D93" s="112"/>
      <c r="E93" s="112"/>
      <c r="F93" s="112"/>
      <c r="G93" s="112"/>
      <c r="H93" s="2"/>
      <c r="I93" s="2"/>
      <c r="J93" s="3"/>
    </row>
    <row r="94" spans="1:10" s="56" customFormat="1" ht="16" thickBot="1" x14ac:dyDescent="0.4">
      <c r="A94" s="14"/>
      <c r="B94" s="14"/>
      <c r="C94" s="14"/>
      <c r="D94" s="14"/>
      <c r="E94" s="14"/>
      <c r="F94" s="14"/>
      <c r="G94" s="14"/>
      <c r="H94" s="15"/>
      <c r="I94" s="15"/>
      <c r="J94" s="16"/>
    </row>
    <row r="95" spans="1:10" ht="15.5" x14ac:dyDescent="0.35">
      <c r="A95" s="41">
        <v>47</v>
      </c>
      <c r="B95" s="127"/>
      <c r="C95" s="128"/>
      <c r="D95" s="128"/>
      <c r="E95" s="128"/>
      <c r="F95" s="128"/>
      <c r="G95" s="129"/>
      <c r="H95" s="2"/>
      <c r="I95" s="2"/>
      <c r="J95" s="3"/>
    </row>
    <row r="96" spans="1:10" ht="15" customHeight="1" x14ac:dyDescent="0.35">
      <c r="A96" s="55"/>
      <c r="B96" s="130"/>
      <c r="C96" s="131"/>
      <c r="D96" s="131"/>
      <c r="E96" s="131"/>
      <c r="F96" s="131"/>
      <c r="G96" s="132"/>
    </row>
    <row r="97" spans="1:10" ht="15" customHeight="1" thickBot="1" x14ac:dyDescent="0.4">
      <c r="A97" s="55"/>
      <c r="B97" s="133"/>
      <c r="C97" s="134"/>
      <c r="D97" s="134"/>
      <c r="E97" s="134"/>
      <c r="F97" s="134"/>
      <c r="G97" s="135"/>
    </row>
    <row r="98" spans="1:10" x14ac:dyDescent="0.35">
      <c r="A98" s="55"/>
    </row>
    <row r="99" spans="1:10" ht="15.5" x14ac:dyDescent="0.35">
      <c r="A99" s="14"/>
      <c r="B99" s="112" t="s">
        <v>120</v>
      </c>
      <c r="C99" s="112"/>
      <c r="D99" s="112"/>
      <c r="E99" s="112"/>
      <c r="F99" s="112"/>
      <c r="G99" s="112"/>
      <c r="H99" s="2"/>
      <c r="I99" s="2"/>
      <c r="J99" s="3"/>
    </row>
    <row r="100" spans="1:10" s="56" customFormat="1" ht="16" thickBot="1" x14ac:dyDescent="0.4">
      <c r="A100" s="14"/>
      <c r="B100" s="14"/>
      <c r="C100" s="14"/>
      <c r="D100" s="14"/>
      <c r="E100" s="14"/>
      <c r="F100" s="14"/>
      <c r="G100" s="14"/>
      <c r="H100" s="15"/>
      <c r="I100" s="15"/>
      <c r="J100" s="16"/>
    </row>
    <row r="101" spans="1:10" ht="15.5" x14ac:dyDescent="0.35">
      <c r="A101" s="73">
        <v>48</v>
      </c>
      <c r="B101" s="127"/>
      <c r="C101" s="128"/>
      <c r="D101" s="128"/>
      <c r="E101" s="128"/>
      <c r="F101" s="128"/>
      <c r="G101" s="129"/>
      <c r="H101" s="2"/>
      <c r="I101" s="2"/>
      <c r="J101" s="3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ht="15" customHeight="1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x14ac:dyDescent="0.35">
      <c r="A105" s="55"/>
      <c r="B105" s="130"/>
      <c r="C105" s="131"/>
      <c r="D105" s="131"/>
      <c r="E105" s="131"/>
      <c r="F105" s="131"/>
      <c r="G105" s="132"/>
    </row>
    <row r="106" spans="1:10" ht="15.5" x14ac:dyDescent="0.35">
      <c r="A106" s="3"/>
      <c r="B106" s="130"/>
      <c r="C106" s="131"/>
      <c r="D106" s="131"/>
      <c r="E106" s="131"/>
      <c r="F106" s="131"/>
      <c r="G106" s="132"/>
      <c r="H106" s="3"/>
      <c r="I106" s="3"/>
      <c r="J106" s="3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x14ac:dyDescent="0.35">
      <c r="A113" s="55"/>
      <c r="B113" s="130"/>
      <c r="C113" s="131"/>
      <c r="D113" s="131"/>
      <c r="E113" s="131"/>
      <c r="F113" s="131"/>
      <c r="G113" s="132"/>
    </row>
    <row r="114" spans="1:7" ht="15" thickBot="1" x14ac:dyDescent="0.4">
      <c r="A114" s="55"/>
      <c r="B114" s="133"/>
      <c r="C114" s="134"/>
      <c r="D114" s="134"/>
      <c r="E114" s="134"/>
      <c r="F114" s="134"/>
      <c r="G114" s="135"/>
    </row>
  </sheetData>
  <mergeCells count="55">
    <mergeCell ref="B93:G93"/>
    <mergeCell ref="B95:G97"/>
    <mergeCell ref="B99:G99"/>
    <mergeCell ref="B101:G114"/>
    <mergeCell ref="B79:C79"/>
    <mergeCell ref="B80:B81"/>
    <mergeCell ref="C80:C81"/>
    <mergeCell ref="D80:E80"/>
    <mergeCell ref="B83:C83"/>
    <mergeCell ref="B85:G85"/>
    <mergeCell ref="B42:D42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B22:D22"/>
    <mergeCell ref="C24:D24"/>
    <mergeCell ref="C25:D2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C12:D12"/>
    <mergeCell ref="D62:E62"/>
    <mergeCell ref="B2:D2"/>
    <mergeCell ref="C4:D4"/>
    <mergeCell ref="B8:D8"/>
    <mergeCell ref="C10:D10"/>
    <mergeCell ref="C11:D11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9" zoomScale="48" zoomScaleNormal="48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50.15" customHeight="1" x14ac:dyDescent="0.35">
      <c r="A4" s="5">
        <v>1</v>
      </c>
      <c r="B4" s="6" t="s">
        <v>2</v>
      </c>
      <c r="C4" s="113" t="s">
        <v>487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56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488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489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5" t="s">
        <v>490</v>
      </c>
      <c r="D17" s="116"/>
      <c r="E17" s="1"/>
      <c r="F17" s="2"/>
      <c r="G17" s="3"/>
    </row>
    <row r="18" spans="1:7" ht="28.5" customHeight="1" x14ac:dyDescent="0.35">
      <c r="A18" s="5">
        <v>12</v>
      </c>
      <c r="B18" s="9" t="s">
        <v>175</v>
      </c>
      <c r="C18" s="117" t="s">
        <v>246</v>
      </c>
      <c r="D18" s="117"/>
      <c r="E18" s="1"/>
      <c r="F18" s="2"/>
      <c r="G18" s="3"/>
    </row>
    <row r="19" spans="1:7" ht="31" customHeight="1" x14ac:dyDescent="0.35">
      <c r="A19" s="5">
        <v>13</v>
      </c>
      <c r="B19" s="9" t="s">
        <v>25</v>
      </c>
      <c r="C19" s="111" t="s">
        <v>491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17" t="s">
        <v>492</v>
      </c>
      <c r="D20" s="117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154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 t="s">
        <v>493</v>
      </c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Строительство ЛЭП 10-0,4 кВ и КТП 10-0,4 кВ необходимо для  обеспечения электроснабжением нового микрорайона "Картопья-4" в г. Советский Советского района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7,3 км.
Вводимая мощность – 0,5 МВА.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494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C19</f>
        <v>Обеспечение населения услугой качественного электроснабжения, покрытия дефицита мощности для индивидуальной жилой застройки в г. Советском</v>
      </c>
      <c r="C45" s="111" t="str">
        <f>C17</f>
        <v>Строительство ЛЭП 10-0,4 кВ и КТП 10-0,4 кВ необходимо для  обеспечения электроснабжением нового микрорайона "Картопья-4" в г. Советский Советского района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23" t="s">
        <v>72</v>
      </c>
      <c r="D57" s="23" t="s">
        <v>73</v>
      </c>
      <c r="E57" s="23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25" t="s">
        <v>75</v>
      </c>
      <c r="D58" s="137" t="s">
        <v>76</v>
      </c>
      <c r="E58" s="137"/>
      <c r="F58" s="2"/>
      <c r="G58" s="2"/>
      <c r="H58" s="3"/>
    </row>
    <row r="59" spans="1:8" ht="15.5" x14ac:dyDescent="0.35">
      <c r="A59" s="24"/>
      <c r="B59" s="26" t="s">
        <v>220</v>
      </c>
      <c r="C59" s="27">
        <v>9.5732761667273767</v>
      </c>
      <c r="D59" s="138"/>
      <c r="E59" s="138"/>
      <c r="F59" s="2"/>
      <c r="G59" s="2"/>
      <c r="H59" s="3"/>
    </row>
    <row r="60" spans="1:8" ht="15.5" x14ac:dyDescent="0.35">
      <c r="A60" s="24"/>
      <c r="B60" s="26" t="s">
        <v>221</v>
      </c>
      <c r="C60" s="102" t="s">
        <v>235</v>
      </c>
      <c r="D60" s="138"/>
      <c r="E60" s="138"/>
      <c r="F60" s="2"/>
      <c r="G60" s="2"/>
      <c r="H60" s="3"/>
    </row>
    <row r="61" spans="1:8" ht="15.5" x14ac:dyDescent="0.35">
      <c r="A61" s="24"/>
      <c r="B61" s="26" t="s">
        <v>222</v>
      </c>
      <c r="C61" s="29">
        <v>-9836580.5899305064</v>
      </c>
      <c r="D61" s="138"/>
      <c r="E61" s="138"/>
      <c r="F61" s="2"/>
      <c r="G61" s="2"/>
      <c r="H61" s="3"/>
    </row>
    <row r="62" spans="1:8" ht="15.5" x14ac:dyDescent="0.35">
      <c r="A62" s="60"/>
      <c r="B62" s="66" t="s">
        <v>223</v>
      </c>
      <c r="C62" s="103" t="s">
        <v>236</v>
      </c>
      <c r="D62" s="151"/>
      <c r="E62" s="152"/>
    </row>
    <row r="63" spans="1:8" ht="15.5" x14ac:dyDescent="0.35">
      <c r="A63" s="14"/>
      <c r="B63" s="139" t="s">
        <v>77</v>
      </c>
      <c r="C63" s="139"/>
      <c r="D63" s="139"/>
      <c r="E63" s="139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 10-0,4 кВ, КТП-10/0,4 кВ для электроснабжения ИЖС в микрорайоне "Картопья-4" в г. Советский Советского района</v>
      </c>
      <c r="C82" s="48" t="s">
        <v>275</v>
      </c>
      <c r="D82" s="31" t="s">
        <v>191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44.5" customHeight="1" x14ac:dyDescent="0.35">
      <c r="A89" s="19"/>
      <c r="B89" s="30" t="str">
        <f>B82</f>
        <v>ЛЭП 10-0,4 кВ, КТП-10/0,4 кВ для электроснабжения ИЖС в микрорайоне "Картопья-4" в г. Советский Советского района</v>
      </c>
      <c r="C89" s="30" t="str">
        <f>C16</f>
        <v>Вводимая протяженность сетей – 7,3 км.
Вводимая мощность – 0,5 МВА.</v>
      </c>
      <c r="D89" s="29" t="s">
        <v>117</v>
      </c>
      <c r="E89" s="31"/>
      <c r="F89" s="39">
        <f>23.24554136/1.18</f>
        <v>19.699611322033899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19.699611322033899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9" zoomScale="45" zoomScaleNormal="45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50.15" customHeight="1" x14ac:dyDescent="0.35">
      <c r="A4" s="5">
        <v>1</v>
      </c>
      <c r="B4" s="6" t="s">
        <v>2</v>
      </c>
      <c r="C4" s="113" t="s">
        <v>495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57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488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496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5" t="s">
        <v>497</v>
      </c>
      <c r="D17" s="116"/>
      <c r="E17" s="1"/>
      <c r="F17" s="2"/>
      <c r="G17" s="3"/>
    </row>
    <row r="18" spans="1:7" ht="28.5" customHeight="1" x14ac:dyDescent="0.35">
      <c r="A18" s="5">
        <v>12</v>
      </c>
      <c r="B18" s="9" t="s">
        <v>175</v>
      </c>
      <c r="C18" s="117" t="s">
        <v>246</v>
      </c>
      <c r="D18" s="117"/>
      <c r="E18" s="1"/>
      <c r="F18" s="2"/>
      <c r="G18" s="3"/>
    </row>
    <row r="19" spans="1:7" ht="31" customHeight="1" x14ac:dyDescent="0.35">
      <c r="A19" s="5">
        <v>13</v>
      </c>
      <c r="B19" s="9" t="s">
        <v>25</v>
      </c>
      <c r="C19" s="111" t="s">
        <v>491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17" t="s">
        <v>498</v>
      </c>
      <c r="D20" s="117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154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 t="s">
        <v>493</v>
      </c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Строительство ЛЭП 10-0,4 кВ и КТП 10-0,4 кВ необходимо для  обеспечения электроснабжением нового микрорайона "Картопья-5" в г. Советский Советского района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7,9 км.
Вводимая мощность – 0,5 МВА.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494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C19</f>
        <v>Обеспечение населения услугой качественного электроснабжения, покрытия дефицита мощности для индивидуальной жилой застройки в г. Советском</v>
      </c>
      <c r="C45" s="111" t="str">
        <f>C17</f>
        <v>Строительство ЛЭП 10-0,4 кВ и КТП 10-0,4 кВ необходимо для  обеспечения электроснабжением нового микрорайона "Картопья-5" в г. Советский Советского района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44">
        <v>10.11146207933669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57" t="s">
        <v>235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31">
        <v>-11201460.479041612</v>
      </c>
      <c r="D61" s="124"/>
      <c r="E61" s="124"/>
      <c r="F61" s="2"/>
      <c r="G61" s="2"/>
      <c r="H61" s="3"/>
    </row>
    <row r="62" spans="1:8" ht="15.5" x14ac:dyDescent="0.35">
      <c r="A62" s="60"/>
      <c r="B62" s="66" t="s">
        <v>223</v>
      </c>
      <c r="C62" s="104" t="s">
        <v>236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ЛЭП 10-0,4 кВ, КТП-10/0,4 кВ для электроснабжения ИЖС в микрорайоне "Картопья-5" в г. Советский Советского района</v>
      </c>
      <c r="C82" s="48" t="s">
        <v>275</v>
      </c>
      <c r="D82" s="31" t="s">
        <v>191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44.5" customHeight="1" x14ac:dyDescent="0.35">
      <c r="A89" s="19"/>
      <c r="B89" s="30" t="str">
        <f>B82</f>
        <v>ЛЭП 10-0,4 кВ, КТП-10/0,4 кВ для электроснабжения ИЖС в микрорайоне "Картопья-5" в г. Советский Советского района</v>
      </c>
      <c r="C89" s="30" t="str">
        <f>C16</f>
        <v>Вводимая протяженность сетей – 7,9 км.
Вводимая мощность – 0,5 МВА.</v>
      </c>
      <c r="D89" s="29" t="s">
        <v>117</v>
      </c>
      <c r="E89" s="31"/>
      <c r="F89" s="39">
        <f>23.24554136/1.18</f>
        <v>19.699611322033899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19.699611322033899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3"/>
  <sheetViews>
    <sheetView view="pageBreakPreview" topLeftCell="A64" zoomScale="58" zoomScaleNormal="70" zoomScaleSheetLayoutView="58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7.2695312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8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23.25" customHeight="1" x14ac:dyDescent="0.35">
      <c r="A4" s="5">
        <v>1</v>
      </c>
      <c r="B4" s="6" t="s">
        <v>2</v>
      </c>
      <c r="C4" s="113" t="s">
        <v>499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58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500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337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501</v>
      </c>
      <c r="D16" s="111"/>
      <c r="E16" s="1"/>
      <c r="F16" s="2"/>
      <c r="G16" s="3"/>
    </row>
    <row r="17" spans="1:7" ht="47.25" customHeight="1" x14ac:dyDescent="0.35">
      <c r="A17" s="5">
        <v>11</v>
      </c>
      <c r="B17" s="9" t="s">
        <v>173</v>
      </c>
      <c r="C17" s="115" t="s">
        <v>502</v>
      </c>
      <c r="D17" s="116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298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503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11" t="s">
        <v>504</v>
      </c>
      <c r="D20" s="111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57" t="s">
        <v>505</v>
      </c>
      <c r="D24" s="157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57" t="s">
        <v>33</v>
      </c>
      <c r="D25" s="157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C19</f>
        <v>Технологическое присоединение потребителей к электрическом сетям в Советском районе</v>
      </c>
      <c r="D31" s="111"/>
      <c r="E31" s="2"/>
      <c r="F31" s="2"/>
      <c r="G31" s="3"/>
    </row>
    <row r="32" spans="1:7" ht="55.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41,34 км.
Вводимая мощность – 4,21 МВА.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98.25" customHeight="1" x14ac:dyDescent="0.35">
      <c r="A45" s="119"/>
      <c r="B45" s="9" t="str">
        <f>C31</f>
        <v>Технологическое присоединение потребителей к электрическом сетям в Советском районе</v>
      </c>
      <c r="C45" s="111" t="s">
        <v>304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17">
        <v>42</v>
      </c>
      <c r="B57" s="18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19"/>
      <c r="B58" s="13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19"/>
      <c r="B59" s="30"/>
      <c r="C59" s="44"/>
      <c r="D59" s="124"/>
      <c r="E59" s="124"/>
      <c r="F59" s="2"/>
      <c r="G59" s="2"/>
      <c r="H59" s="3"/>
    </row>
    <row r="60" spans="1:8" ht="15.5" x14ac:dyDescent="0.35">
      <c r="A60" s="19"/>
      <c r="B60" s="30"/>
      <c r="C60" s="57"/>
      <c r="D60" s="124"/>
      <c r="E60" s="124"/>
      <c r="F60" s="2"/>
      <c r="G60" s="2"/>
      <c r="H60" s="3"/>
    </row>
    <row r="61" spans="1:8" ht="15.5" x14ac:dyDescent="0.35">
      <c r="A61" s="19"/>
      <c r="B61" s="30"/>
      <c r="C61" s="31"/>
      <c r="D61" s="124"/>
      <c r="E61" s="124"/>
      <c r="F61" s="2"/>
      <c r="G61" s="2"/>
      <c r="H61" s="3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15.5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Сети электроснабжения 0,4 и 6-20 кВ для технологического присоединения потребителей Советского района</v>
      </c>
      <c r="C82" s="81" t="s">
        <v>506</v>
      </c>
      <c r="D82" s="31" t="s">
        <v>210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8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62.25" customHeight="1" x14ac:dyDescent="0.35">
      <c r="A89" s="19"/>
      <c r="B89" s="30" t="str">
        <f>B82</f>
        <v>Сети электроснабжения 0,4 и 6-20 кВ для технологического присоединения потребителей Советского района</v>
      </c>
      <c r="C89" s="30" t="str">
        <f>C16</f>
        <v>Вводимая протяженность сетей – 41,34 км.
Вводимая мощность – 4,21 МВА.</v>
      </c>
      <c r="D89" s="29" t="s">
        <v>117</v>
      </c>
      <c r="E89" s="31"/>
      <c r="F89" s="39">
        <f>135.36878681/1.18</f>
        <v>114.71931085593221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114.71931085593221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27" fitToWidth="101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76" zoomScale="71" zoomScaleNormal="71" workbookViewId="0">
      <selection activeCell="D82" sqref="D8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7.2695312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8" customHeight="1" x14ac:dyDescent="0.35">
      <c r="A3" s="4" t="s">
        <v>1</v>
      </c>
      <c r="B3" s="105" t="s">
        <v>507</v>
      </c>
      <c r="C3" s="2"/>
      <c r="D3" s="2"/>
      <c r="E3" s="2"/>
      <c r="F3" s="2"/>
      <c r="G3" s="3"/>
    </row>
    <row r="4" spans="1:7" ht="23.25" customHeight="1" x14ac:dyDescent="0.35">
      <c r="A4" s="5">
        <v>1</v>
      </c>
      <c r="B4" s="6" t="s">
        <v>2</v>
      </c>
      <c r="C4" s="113" t="s">
        <v>507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59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508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337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509</v>
      </c>
      <c r="D16" s="111"/>
      <c r="E16" s="1"/>
      <c r="F16" s="2"/>
      <c r="G16" s="3"/>
    </row>
    <row r="17" spans="1:7" ht="47.25" customHeight="1" x14ac:dyDescent="0.35">
      <c r="A17" s="5">
        <v>11</v>
      </c>
      <c r="B17" s="9" t="s">
        <v>173</v>
      </c>
      <c r="C17" s="115" t="s">
        <v>510</v>
      </c>
      <c r="D17" s="116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298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511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11" t="s">
        <v>504</v>
      </c>
      <c r="D20" s="111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57" t="s">
        <v>512</v>
      </c>
      <c r="D24" s="157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57" t="s">
        <v>33</v>
      </c>
      <c r="D25" s="157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219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C19</f>
        <v>Технологическое присоединение потребителей к электрическом сетям в г. Сургуте</v>
      </c>
      <c r="D31" s="111"/>
      <c r="E31" s="2"/>
      <c r="F31" s="2"/>
      <c r="G31" s="3"/>
    </row>
    <row r="32" spans="1:7" ht="55.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4,55 км.
Вводимая мощность – 13,2 МВА.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98.25" customHeight="1" x14ac:dyDescent="0.35">
      <c r="A45" s="119"/>
      <c r="B45" s="9" t="str">
        <f>C31</f>
        <v>Технологическое присоединение потребителей к электрическом сетям в г. Сургуте</v>
      </c>
      <c r="C45" s="111" t="s">
        <v>304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17">
        <v>42</v>
      </c>
      <c r="B57" s="18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19"/>
      <c r="B58" s="13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19"/>
      <c r="B59" s="30"/>
      <c r="C59" s="44"/>
      <c r="D59" s="124"/>
      <c r="E59" s="124"/>
      <c r="F59" s="2"/>
      <c r="G59" s="2"/>
      <c r="H59" s="3"/>
    </row>
    <row r="60" spans="1:8" ht="15.5" x14ac:dyDescent="0.35">
      <c r="A60" s="19"/>
      <c r="B60" s="30"/>
      <c r="C60" s="57"/>
      <c r="D60" s="124"/>
      <c r="E60" s="124"/>
      <c r="F60" s="2"/>
      <c r="G60" s="2"/>
      <c r="H60" s="3"/>
    </row>
    <row r="61" spans="1:8" ht="15.5" x14ac:dyDescent="0.35">
      <c r="A61" s="19"/>
      <c r="B61" s="30"/>
      <c r="C61" s="31"/>
      <c r="D61" s="124"/>
      <c r="E61" s="124"/>
      <c r="F61" s="2"/>
      <c r="G61" s="2"/>
      <c r="H61" s="3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15.5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Сети электроснабжения 0,4 и 6-20 кВ для технологического присоединения потребителей г.Сургут</v>
      </c>
      <c r="C82" s="81"/>
      <c r="D82" s="31" t="s">
        <v>210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8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62.25" customHeight="1" x14ac:dyDescent="0.35">
      <c r="A89" s="19"/>
      <c r="B89" s="30" t="str">
        <f>B82</f>
        <v>Сети электроснабжения 0,4 и 6-20 кВ для технологического присоединения потребителей г.Сургут</v>
      </c>
      <c r="C89" s="30" t="str">
        <f>C16</f>
        <v>Вводимая протяженность сетей – 4,55 км.
Вводимая мощность – 13,2 МВА.</v>
      </c>
      <c r="D89" s="29" t="s">
        <v>117</v>
      </c>
      <c r="E89" s="31"/>
      <c r="F89" s="39">
        <f>135.36878681/1.18</f>
        <v>114.71931085593221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114.71931085593221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3"/>
  <sheetViews>
    <sheetView topLeftCell="A58" zoomScale="58" zoomScaleNormal="80" workbookViewId="0">
      <selection activeCell="C82" sqref="C82"/>
    </sheetView>
  </sheetViews>
  <sheetFormatPr defaultColWidth="9.1796875" defaultRowHeight="15.5" x14ac:dyDescent="0.35"/>
  <cols>
    <col min="1" max="1" width="16" style="43" customWidth="1"/>
    <col min="2" max="2" width="57.7265625" style="3" customWidth="1"/>
    <col min="3" max="3" width="43.1796875" style="3" customWidth="1"/>
    <col min="4" max="4" width="92.453125" style="3" customWidth="1"/>
    <col min="5" max="5" width="17.81640625" style="3" customWidth="1"/>
    <col min="6" max="7" width="29.26953125" style="3" customWidth="1"/>
    <col min="8" max="16384" width="9.1796875" style="3"/>
  </cols>
  <sheetData>
    <row r="2" spans="1:6" x14ac:dyDescent="0.35">
      <c r="A2" s="1"/>
      <c r="B2" s="112" t="s">
        <v>0</v>
      </c>
      <c r="C2" s="112"/>
      <c r="D2" s="112"/>
      <c r="E2" s="2"/>
      <c r="F2" s="2"/>
    </row>
    <row r="3" spans="1:6" ht="48" customHeight="1" x14ac:dyDescent="0.35">
      <c r="A3" s="4" t="s">
        <v>1</v>
      </c>
      <c r="B3" s="2"/>
      <c r="C3" s="2"/>
      <c r="D3" s="2"/>
      <c r="E3" s="2"/>
      <c r="F3" s="2"/>
    </row>
    <row r="4" spans="1:6" ht="30" customHeight="1" x14ac:dyDescent="0.35">
      <c r="A4" s="5">
        <v>1</v>
      </c>
      <c r="B4" s="6" t="s">
        <v>2</v>
      </c>
      <c r="C4" s="113" t="s">
        <v>147</v>
      </c>
      <c r="D4" s="114"/>
      <c r="E4" s="2"/>
      <c r="F4" s="2"/>
    </row>
    <row r="5" spans="1:6" x14ac:dyDescent="0.35">
      <c r="A5" s="5">
        <v>2</v>
      </c>
      <c r="B5" s="6" t="s">
        <v>4</v>
      </c>
      <c r="C5" s="7">
        <v>6</v>
      </c>
      <c r="D5" s="2"/>
      <c r="E5" s="2"/>
      <c r="F5" s="2"/>
    </row>
    <row r="6" spans="1:6" x14ac:dyDescent="0.35">
      <c r="A6" s="5">
        <v>3</v>
      </c>
      <c r="B6" s="6" t="s">
        <v>5</v>
      </c>
      <c r="C6" s="6" t="s">
        <v>6</v>
      </c>
      <c r="D6" s="2"/>
      <c r="E6" s="2"/>
      <c r="F6" s="2"/>
    </row>
    <row r="7" spans="1:6" x14ac:dyDescent="0.35">
      <c r="A7" s="1"/>
      <c r="B7" s="2"/>
      <c r="C7" s="2"/>
      <c r="D7" s="2"/>
      <c r="E7" s="2"/>
      <c r="F7" s="2"/>
    </row>
    <row r="8" spans="1:6" x14ac:dyDescent="0.35">
      <c r="A8" s="8"/>
      <c r="B8" s="112" t="s">
        <v>7</v>
      </c>
      <c r="C8" s="112"/>
      <c r="D8" s="112"/>
      <c r="E8" s="2"/>
      <c r="F8" s="2"/>
    </row>
    <row r="9" spans="1:6" x14ac:dyDescent="0.35">
      <c r="A9" s="1"/>
      <c r="B9" s="2"/>
      <c r="C9" s="2"/>
      <c r="D9" s="2"/>
      <c r="E9" s="2"/>
      <c r="F9" s="2"/>
    </row>
    <row r="10" spans="1:6" ht="46.5" x14ac:dyDescent="0.35">
      <c r="A10" s="5">
        <v>4</v>
      </c>
      <c r="B10" s="9" t="s">
        <v>8</v>
      </c>
      <c r="C10" s="111" t="s">
        <v>9</v>
      </c>
      <c r="D10" s="111"/>
      <c r="E10" s="2"/>
      <c r="F10" s="2"/>
    </row>
    <row r="11" spans="1:6" ht="41.25" customHeight="1" x14ac:dyDescent="0.35">
      <c r="A11" s="5">
        <v>5</v>
      </c>
      <c r="B11" s="9" t="s">
        <v>10</v>
      </c>
      <c r="C11" s="149" t="s">
        <v>148</v>
      </c>
      <c r="D11" s="150"/>
      <c r="E11" s="2"/>
      <c r="F11" s="2"/>
    </row>
    <row r="12" spans="1:6" ht="31" x14ac:dyDescent="0.35">
      <c r="A12" s="5">
        <v>6</v>
      </c>
      <c r="B12" s="9" t="s">
        <v>12</v>
      </c>
      <c r="C12" s="111" t="s">
        <v>9</v>
      </c>
      <c r="D12" s="111"/>
      <c r="E12" s="2"/>
      <c r="F12" s="2"/>
    </row>
    <row r="13" spans="1:6" x14ac:dyDescent="0.35">
      <c r="A13" s="5">
        <v>7</v>
      </c>
      <c r="B13" s="9" t="s">
        <v>13</v>
      </c>
      <c r="C13" s="111" t="s">
        <v>14</v>
      </c>
      <c r="D13" s="111"/>
      <c r="E13" s="2"/>
      <c r="F13" s="2"/>
    </row>
    <row r="14" spans="1:6" ht="31" x14ac:dyDescent="0.35">
      <c r="A14" s="5">
        <v>8</v>
      </c>
      <c r="B14" s="9" t="s">
        <v>15</v>
      </c>
      <c r="C14" s="111" t="s">
        <v>16</v>
      </c>
      <c r="D14" s="111"/>
      <c r="E14" s="2"/>
      <c r="F14" s="2"/>
    </row>
    <row r="15" spans="1:6" x14ac:dyDescent="0.35">
      <c r="A15" s="5">
        <v>9</v>
      </c>
      <c r="B15" s="9" t="s">
        <v>17</v>
      </c>
      <c r="C15" s="111" t="s">
        <v>18</v>
      </c>
      <c r="D15" s="111"/>
      <c r="E15" s="2"/>
      <c r="F15" s="2"/>
    </row>
    <row r="16" spans="1:6" ht="31" x14ac:dyDescent="0.35">
      <c r="A16" s="5">
        <v>10</v>
      </c>
      <c r="B16" s="9" t="s">
        <v>19</v>
      </c>
      <c r="C16" s="111" t="s">
        <v>149</v>
      </c>
      <c r="D16" s="111"/>
      <c r="E16" s="1"/>
      <c r="F16" s="2"/>
    </row>
    <row r="17" spans="1:6" ht="46.5" x14ac:dyDescent="0.35">
      <c r="A17" s="5">
        <v>11</v>
      </c>
      <c r="B17" s="9" t="s">
        <v>21</v>
      </c>
      <c r="C17" s="111" t="s">
        <v>150</v>
      </c>
      <c r="D17" s="111"/>
      <c r="E17" s="1"/>
      <c r="F17" s="2"/>
    </row>
    <row r="18" spans="1:6" ht="31" x14ac:dyDescent="0.35">
      <c r="A18" s="5">
        <v>12</v>
      </c>
      <c r="B18" s="9" t="s">
        <v>23</v>
      </c>
      <c r="C18" s="117" t="s">
        <v>151</v>
      </c>
      <c r="D18" s="117"/>
      <c r="E18" s="1"/>
      <c r="F18" s="2"/>
    </row>
    <row r="19" spans="1:6" ht="31" x14ac:dyDescent="0.35">
      <c r="A19" s="5">
        <v>13</v>
      </c>
      <c r="B19" s="9" t="s">
        <v>25</v>
      </c>
      <c r="C19" s="111" t="s">
        <v>152</v>
      </c>
      <c r="D19" s="111"/>
      <c r="E19" s="1"/>
      <c r="F19" s="2"/>
    </row>
    <row r="20" spans="1:6" ht="62" x14ac:dyDescent="0.35">
      <c r="A20" s="5">
        <v>14</v>
      </c>
      <c r="B20" s="9" t="s">
        <v>27</v>
      </c>
      <c r="C20" s="117" t="s">
        <v>153</v>
      </c>
      <c r="D20" s="117"/>
      <c r="E20" s="11"/>
      <c r="F20" s="2"/>
    </row>
    <row r="22" spans="1:6" x14ac:dyDescent="0.35">
      <c r="A22" s="8"/>
      <c r="B22" s="112" t="s">
        <v>29</v>
      </c>
      <c r="C22" s="112"/>
      <c r="D22" s="112"/>
      <c r="E22" s="2"/>
      <c r="F22" s="2"/>
    </row>
    <row r="23" spans="1:6" x14ac:dyDescent="0.35">
      <c r="A23" s="1"/>
      <c r="B23" s="2"/>
      <c r="C23" s="2"/>
      <c r="D23" s="2"/>
      <c r="E23" s="2"/>
      <c r="F23" s="2"/>
    </row>
    <row r="24" spans="1:6" ht="46.5" x14ac:dyDescent="0.35">
      <c r="A24" s="5">
        <v>15</v>
      </c>
      <c r="B24" s="9" t="s">
        <v>30</v>
      </c>
      <c r="C24" s="111" t="s">
        <v>154</v>
      </c>
      <c r="D24" s="111"/>
      <c r="E24" s="11"/>
      <c r="F24" s="2"/>
    </row>
    <row r="25" spans="1:6" ht="46.5" x14ac:dyDescent="0.35">
      <c r="A25" s="5">
        <v>16</v>
      </c>
      <c r="B25" s="9" t="s">
        <v>32</v>
      </c>
      <c r="C25" s="111" t="s">
        <v>33</v>
      </c>
      <c r="D25" s="111"/>
      <c r="E25" s="2"/>
      <c r="F25" s="2"/>
    </row>
    <row r="26" spans="1:6" ht="62" x14ac:dyDescent="0.35">
      <c r="A26" s="5">
        <v>17</v>
      </c>
      <c r="B26" s="9" t="s">
        <v>34</v>
      </c>
      <c r="C26" s="111" t="s">
        <v>155</v>
      </c>
      <c r="D26" s="111"/>
      <c r="E26" s="2"/>
      <c r="F26" s="2"/>
    </row>
    <row r="27" spans="1:6" ht="29.25" customHeight="1" x14ac:dyDescent="0.35">
      <c r="A27" s="5">
        <v>18</v>
      </c>
      <c r="B27" s="9" t="s">
        <v>35</v>
      </c>
      <c r="C27" s="111" t="s">
        <v>156</v>
      </c>
      <c r="D27" s="111"/>
      <c r="E27" s="2"/>
      <c r="F27" s="2"/>
    </row>
    <row r="29" spans="1:6" x14ac:dyDescent="0.35">
      <c r="A29" s="8"/>
      <c r="B29" s="112" t="s">
        <v>37</v>
      </c>
      <c r="C29" s="112"/>
      <c r="D29" s="112"/>
      <c r="E29" s="2"/>
      <c r="F29" s="2"/>
    </row>
    <row r="30" spans="1:6" x14ac:dyDescent="0.35">
      <c r="A30" s="1"/>
      <c r="B30" s="2"/>
      <c r="C30" s="2"/>
      <c r="D30" s="2"/>
      <c r="E30" s="2"/>
      <c r="F30" s="2"/>
    </row>
    <row r="31" spans="1:6" ht="39" customHeight="1" x14ac:dyDescent="0.35">
      <c r="A31" s="5" t="s">
        <v>38</v>
      </c>
      <c r="B31" s="9" t="s">
        <v>39</v>
      </c>
      <c r="C31" s="111" t="str">
        <f>C17</f>
        <v>Реализация проекта направлена на повышение качества и надёжности электроснабжения школы №2 в г. Белоярский Белоярском районе</v>
      </c>
      <c r="D31" s="111"/>
      <c r="E31" s="2"/>
      <c r="F31" s="2"/>
    </row>
    <row r="32" spans="1:6" ht="51.75" customHeight="1" x14ac:dyDescent="0.35">
      <c r="A32" s="5" t="s">
        <v>40</v>
      </c>
      <c r="B32" s="9" t="s">
        <v>41</v>
      </c>
      <c r="C32" s="111" t="s">
        <v>149</v>
      </c>
      <c r="D32" s="111"/>
      <c r="E32" s="12"/>
      <c r="F32" s="2"/>
    </row>
    <row r="33" spans="1:7" ht="46.5" x14ac:dyDescent="0.35">
      <c r="A33" s="5" t="s">
        <v>43</v>
      </c>
      <c r="B33" s="9" t="s">
        <v>44</v>
      </c>
      <c r="C33" s="111" t="s">
        <v>157</v>
      </c>
      <c r="D33" s="111"/>
      <c r="E33" s="2"/>
      <c r="F33" s="2"/>
    </row>
    <row r="34" spans="1:7" ht="62" x14ac:dyDescent="0.35">
      <c r="A34" s="5" t="s">
        <v>46</v>
      </c>
      <c r="B34" s="9" t="s">
        <v>47</v>
      </c>
      <c r="C34" s="111" t="s">
        <v>9</v>
      </c>
      <c r="D34" s="111"/>
      <c r="E34" s="2"/>
      <c r="F34" s="2"/>
    </row>
    <row r="36" spans="1:7" x14ac:dyDescent="0.35">
      <c r="A36" s="8"/>
      <c r="B36" s="112" t="s">
        <v>48</v>
      </c>
      <c r="C36" s="112"/>
      <c r="D36" s="112"/>
      <c r="E36" s="2"/>
      <c r="F36" s="2"/>
    </row>
    <row r="37" spans="1:7" x14ac:dyDescent="0.35">
      <c r="A37" s="1"/>
      <c r="B37" s="2"/>
      <c r="C37" s="2"/>
      <c r="D37" s="2"/>
      <c r="E37" s="2"/>
      <c r="F37" s="2"/>
    </row>
    <row r="38" spans="1:7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</row>
    <row r="39" spans="1:7" ht="48" customHeight="1" x14ac:dyDescent="0.35">
      <c r="A39" s="5" t="s">
        <v>52</v>
      </c>
      <c r="B39" s="9" t="s">
        <v>53</v>
      </c>
      <c r="C39" s="117"/>
      <c r="D39" s="117"/>
      <c r="E39" s="2"/>
      <c r="F39" s="2"/>
    </row>
    <row r="40" spans="1:7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</row>
    <row r="42" spans="1:7" x14ac:dyDescent="0.35">
      <c r="A42" s="8"/>
      <c r="B42" s="112" t="s">
        <v>57</v>
      </c>
      <c r="C42" s="112"/>
      <c r="D42" s="112"/>
      <c r="E42" s="2"/>
      <c r="F42" s="2"/>
    </row>
    <row r="43" spans="1:7" x14ac:dyDescent="0.35">
      <c r="A43" s="1"/>
      <c r="B43" s="2"/>
      <c r="C43" s="2"/>
      <c r="D43" s="2"/>
      <c r="E43" s="2"/>
      <c r="F43" s="2"/>
    </row>
    <row r="44" spans="1:7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</row>
    <row r="45" spans="1:7" ht="46.5" x14ac:dyDescent="0.35">
      <c r="A45" s="119"/>
      <c r="B45" s="9" t="str">
        <f>C31</f>
        <v>Реализация проекта направлена на повышение качества и надёжности электроснабжения школы №2 в г. Белоярский Белоярском районе</v>
      </c>
      <c r="C45" s="111" t="str">
        <f>C18</f>
        <v>Существующая трансформаторная подстанция не обеспечивает возросшую потребность в электроэнергии.</v>
      </c>
      <c r="D45" s="121"/>
      <c r="E45" s="2"/>
      <c r="F45" s="2"/>
    </row>
    <row r="47" spans="1:7" x14ac:dyDescent="0.35">
      <c r="A47" s="14"/>
      <c r="B47" s="112" t="s">
        <v>61</v>
      </c>
      <c r="C47" s="112"/>
      <c r="D47" s="112"/>
      <c r="E47" s="112"/>
      <c r="F47" s="2"/>
      <c r="G47" s="2"/>
    </row>
    <row r="48" spans="1:7" s="16" customFormat="1" x14ac:dyDescent="0.35">
      <c r="A48" s="14"/>
      <c r="B48" s="14"/>
      <c r="C48" s="14"/>
      <c r="D48" s="14"/>
      <c r="E48" s="14"/>
      <c r="F48" s="15"/>
      <c r="G48" s="15"/>
    </row>
    <row r="49" spans="1:7" x14ac:dyDescent="0.35">
      <c r="A49" s="22">
        <v>41</v>
      </c>
      <c r="B49" s="23" t="s">
        <v>62</v>
      </c>
      <c r="C49" s="18" t="s">
        <v>63</v>
      </c>
      <c r="D49" s="18" t="s">
        <v>64</v>
      </c>
      <c r="E49" s="18" t="s">
        <v>65</v>
      </c>
      <c r="F49" s="2"/>
      <c r="G49" s="2"/>
    </row>
    <row r="50" spans="1:7" ht="30" x14ac:dyDescent="0.35">
      <c r="A50" s="24"/>
      <c r="B50" s="25" t="s">
        <v>66</v>
      </c>
      <c r="C50" s="13" t="s">
        <v>67</v>
      </c>
      <c r="D50" s="13" t="s">
        <v>68</v>
      </c>
      <c r="E50" s="13" t="s">
        <v>69</v>
      </c>
      <c r="F50" s="2"/>
      <c r="G50" s="2"/>
    </row>
    <row r="51" spans="1:7" x14ac:dyDescent="0.35">
      <c r="A51" s="24"/>
      <c r="B51" s="48"/>
      <c r="C51" s="21"/>
      <c r="D51" s="21"/>
      <c r="E51" s="21"/>
      <c r="F51" s="2"/>
      <c r="G51" s="2"/>
    </row>
    <row r="52" spans="1:7" x14ac:dyDescent="0.35">
      <c r="A52" s="24"/>
      <c r="B52" s="48"/>
      <c r="C52" s="21"/>
      <c r="D52" s="21"/>
      <c r="E52" s="21"/>
      <c r="F52" s="2"/>
      <c r="G52" s="2"/>
    </row>
    <row r="53" spans="1:7" ht="18" customHeight="1" x14ac:dyDescent="0.35">
      <c r="A53" s="24"/>
      <c r="B53" s="48"/>
      <c r="C53" s="21"/>
      <c r="D53" s="21"/>
      <c r="E53" s="21"/>
      <c r="F53" s="2"/>
      <c r="G53" s="2"/>
    </row>
    <row r="54" spans="1:7" x14ac:dyDescent="0.35">
      <c r="A54" s="3"/>
    </row>
    <row r="55" spans="1:7" x14ac:dyDescent="0.35">
      <c r="A55" s="14"/>
      <c r="B55" s="112" t="s">
        <v>70</v>
      </c>
      <c r="C55" s="112"/>
      <c r="D55" s="112"/>
      <c r="E55" s="112"/>
      <c r="F55" s="2"/>
      <c r="G55" s="2"/>
    </row>
    <row r="56" spans="1:7" s="16" customFormat="1" x14ac:dyDescent="0.35">
      <c r="A56" s="14"/>
      <c r="B56" s="14"/>
      <c r="C56" s="14"/>
      <c r="D56" s="14"/>
      <c r="E56" s="14"/>
      <c r="F56" s="15"/>
      <c r="G56" s="15"/>
    </row>
    <row r="57" spans="1:7" x14ac:dyDescent="0.35">
      <c r="A57" s="22">
        <v>42</v>
      </c>
      <c r="B57" s="23" t="s">
        <v>71</v>
      </c>
      <c r="C57" s="23" t="s">
        <v>72</v>
      </c>
      <c r="D57" s="23" t="s">
        <v>73</v>
      </c>
      <c r="E57" s="23" t="s">
        <v>65</v>
      </c>
      <c r="F57" s="2"/>
      <c r="G57" s="2"/>
    </row>
    <row r="58" spans="1:7" x14ac:dyDescent="0.35">
      <c r="A58" s="24"/>
      <c r="B58" s="25" t="s">
        <v>74</v>
      </c>
      <c r="C58" s="25" t="s">
        <v>75</v>
      </c>
      <c r="D58" s="137" t="s">
        <v>76</v>
      </c>
      <c r="E58" s="137"/>
      <c r="F58" s="2"/>
      <c r="G58" s="2"/>
    </row>
    <row r="59" spans="1:7" x14ac:dyDescent="0.35">
      <c r="A59" s="24"/>
      <c r="B59" s="26"/>
      <c r="C59" s="27"/>
      <c r="D59" s="138"/>
      <c r="E59" s="138"/>
      <c r="F59" s="2"/>
      <c r="G59" s="2"/>
    </row>
    <row r="60" spans="1:7" x14ac:dyDescent="0.35">
      <c r="A60" s="24"/>
      <c r="B60" s="26"/>
      <c r="C60" s="28"/>
      <c r="D60" s="138"/>
      <c r="E60" s="138"/>
      <c r="F60" s="2"/>
      <c r="G60" s="2"/>
    </row>
    <row r="61" spans="1:7" x14ac:dyDescent="0.35">
      <c r="A61" s="24"/>
      <c r="B61" s="26"/>
      <c r="C61" s="29"/>
      <c r="D61" s="138"/>
      <c r="E61" s="138"/>
      <c r="F61" s="2"/>
      <c r="G61" s="2"/>
    </row>
    <row r="62" spans="1:7" x14ac:dyDescent="0.35">
      <c r="A62" s="53"/>
      <c r="B62" s="16"/>
      <c r="C62" s="16"/>
      <c r="D62" s="16"/>
      <c r="E62" s="16"/>
    </row>
    <row r="63" spans="1:7" x14ac:dyDescent="0.35">
      <c r="A63" s="14"/>
      <c r="B63" s="139" t="s">
        <v>77</v>
      </c>
      <c r="C63" s="139"/>
      <c r="D63" s="139"/>
      <c r="E63" s="139"/>
      <c r="F63" s="2"/>
      <c r="G63" s="2"/>
    </row>
    <row r="64" spans="1:7" s="16" customFormat="1" x14ac:dyDescent="0.35">
      <c r="A64" s="14"/>
      <c r="B64" s="14"/>
      <c r="C64" s="14"/>
      <c r="D64" s="14"/>
      <c r="E64" s="14"/>
      <c r="F64" s="15"/>
      <c r="G64" s="15"/>
    </row>
    <row r="65" spans="1:7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</row>
    <row r="66" spans="1:7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</row>
    <row r="67" spans="1:7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</row>
    <row r="68" spans="1:7" x14ac:dyDescent="0.35">
      <c r="A68" s="19"/>
      <c r="B68" s="123"/>
      <c r="C68" s="21"/>
      <c r="D68" s="21"/>
      <c r="E68" s="21"/>
      <c r="F68" s="2"/>
      <c r="G68" s="2"/>
    </row>
    <row r="69" spans="1:7" x14ac:dyDescent="0.35">
      <c r="A69" s="19"/>
      <c r="B69" s="123"/>
      <c r="C69" s="21"/>
      <c r="D69" s="21"/>
      <c r="E69" s="21"/>
      <c r="F69" s="2"/>
      <c r="G69" s="2"/>
    </row>
    <row r="70" spans="1:7" x14ac:dyDescent="0.35">
      <c r="A70" s="3"/>
    </row>
    <row r="71" spans="1:7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</row>
    <row r="72" spans="1:7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</row>
    <row r="73" spans="1:7" x14ac:dyDescent="0.35">
      <c r="A73" s="19"/>
      <c r="B73" s="123"/>
      <c r="C73" s="21"/>
      <c r="D73" s="21"/>
      <c r="E73" s="21"/>
      <c r="F73" s="2"/>
      <c r="G73" s="2"/>
    </row>
    <row r="74" spans="1:7" x14ac:dyDescent="0.35">
      <c r="A74" s="19"/>
      <c r="B74" s="123"/>
      <c r="C74" s="21"/>
      <c r="D74" s="21"/>
      <c r="E74" s="21"/>
      <c r="F74" s="2"/>
      <c r="G74" s="2"/>
    </row>
    <row r="75" spans="1:7" x14ac:dyDescent="0.35">
      <c r="A75" s="19"/>
      <c r="B75" s="123"/>
      <c r="C75" s="21"/>
      <c r="D75" s="21"/>
      <c r="E75" s="21"/>
      <c r="F75" s="2"/>
      <c r="G75" s="2"/>
    </row>
    <row r="77" spans="1:7" x14ac:dyDescent="0.35">
      <c r="A77" s="14"/>
      <c r="B77" s="112" t="s">
        <v>91</v>
      </c>
      <c r="C77" s="112"/>
      <c r="D77" s="112"/>
      <c r="E77" s="112"/>
      <c r="F77" s="2"/>
      <c r="G77" s="2"/>
    </row>
    <row r="78" spans="1:7" s="16" customFormat="1" x14ac:dyDescent="0.35">
      <c r="A78" s="14"/>
      <c r="B78" s="14"/>
      <c r="C78" s="14"/>
      <c r="D78" s="14"/>
      <c r="E78" s="14"/>
      <c r="F78" s="15"/>
      <c r="G78" s="15"/>
    </row>
    <row r="79" spans="1:7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</row>
    <row r="80" spans="1:7" ht="31.5" customHeight="1" x14ac:dyDescent="0.35">
      <c r="A80" s="19"/>
      <c r="B80" s="123" t="s">
        <v>95</v>
      </c>
      <c r="C80" s="123" t="s">
        <v>96</v>
      </c>
      <c r="D80" s="123" t="s">
        <v>97</v>
      </c>
      <c r="E80" s="123"/>
      <c r="F80" s="2"/>
      <c r="G80" s="2"/>
    </row>
    <row r="81" spans="1:9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</row>
    <row r="82" spans="1:9" ht="58.5" customHeight="1" x14ac:dyDescent="0.35">
      <c r="A82" s="19"/>
      <c r="B82" s="30" t="str">
        <f>C4</f>
        <v>Реконструкция КТП 10/0,4 кВ  в районе  Школы №2 в г. Белоярский Белоярского района</v>
      </c>
      <c r="C82" s="48" t="s">
        <v>158</v>
      </c>
      <c r="D82" s="31" t="s">
        <v>102</v>
      </c>
      <c r="E82" s="31" t="s">
        <v>102</v>
      </c>
      <c r="F82" s="2"/>
      <c r="G82" s="2"/>
    </row>
    <row r="83" spans="1:9" s="35" customFormat="1" x14ac:dyDescent="0.35">
      <c r="A83" s="32"/>
      <c r="B83" s="136" t="s">
        <v>103</v>
      </c>
      <c r="C83" s="136"/>
      <c r="D83" s="33"/>
      <c r="E83" s="33"/>
      <c r="F83" s="34"/>
      <c r="G83" s="34"/>
    </row>
    <row r="85" spans="1:9" x14ac:dyDescent="0.35">
      <c r="A85" s="14"/>
      <c r="B85" s="139" t="s">
        <v>104</v>
      </c>
      <c r="C85" s="139"/>
      <c r="D85" s="139"/>
      <c r="E85" s="139"/>
      <c r="F85" s="139"/>
      <c r="G85" s="139"/>
      <c r="H85" s="2"/>
      <c r="I85" s="2"/>
    </row>
    <row r="86" spans="1:9" s="16" customFormat="1" x14ac:dyDescent="0.35">
      <c r="A86" s="14"/>
      <c r="B86" s="14"/>
      <c r="C86" s="14"/>
      <c r="D86" s="14"/>
      <c r="E86" s="14"/>
      <c r="F86" s="14"/>
      <c r="G86" s="14"/>
      <c r="H86" s="15"/>
      <c r="I86" s="15"/>
    </row>
    <row r="87" spans="1:9" x14ac:dyDescent="0.35">
      <c r="A87" s="22">
        <v>46</v>
      </c>
      <c r="B87" s="36" t="s">
        <v>105</v>
      </c>
      <c r="C87" s="46" t="s">
        <v>106</v>
      </c>
      <c r="D87" s="36" t="s">
        <v>107</v>
      </c>
      <c r="E87" s="46" t="s">
        <v>108</v>
      </c>
      <c r="F87" s="36" t="s">
        <v>109</v>
      </c>
      <c r="G87" s="46" t="s">
        <v>110</v>
      </c>
      <c r="H87" s="2"/>
      <c r="I87" s="2"/>
    </row>
    <row r="88" spans="1:9" ht="90" x14ac:dyDescent="0.35">
      <c r="A88" s="24"/>
      <c r="B88" s="25" t="s">
        <v>111</v>
      </c>
      <c r="C88" s="25" t="s">
        <v>112</v>
      </c>
      <c r="D88" s="25" t="s">
        <v>113</v>
      </c>
      <c r="E88" s="25" t="s">
        <v>114</v>
      </c>
      <c r="F88" s="25" t="s">
        <v>115</v>
      </c>
      <c r="G88" s="25" t="s">
        <v>116</v>
      </c>
      <c r="H88" s="2"/>
      <c r="I88" s="2"/>
    </row>
    <row r="89" spans="1:9" ht="62.25" customHeight="1" x14ac:dyDescent="0.35">
      <c r="A89" s="19"/>
      <c r="B89" s="30" t="str">
        <f>B82</f>
        <v>Реконструкция КТП 10/0,4 кВ  в районе  Школы №2 в г. Белоярский Белоярского района</v>
      </c>
      <c r="C89" s="30" t="str">
        <f>C16</f>
        <v>Вводимая мощность – 0,63 МВА</v>
      </c>
      <c r="D89" s="29" t="s">
        <v>117</v>
      </c>
      <c r="E89" s="31"/>
      <c r="F89" s="39">
        <f>5.08042908/1.18</f>
        <v>4.3054483728813562</v>
      </c>
      <c r="G89" s="21"/>
      <c r="H89" s="2"/>
      <c r="I89" s="2"/>
    </row>
    <row r="90" spans="1:9" x14ac:dyDescent="0.35">
      <c r="A90" s="19"/>
      <c r="B90" s="30" t="s">
        <v>118</v>
      </c>
      <c r="C90" s="21"/>
      <c r="D90" s="21"/>
      <c r="E90" s="21"/>
      <c r="F90" s="40">
        <f>F89</f>
        <v>4.3054483728813562</v>
      </c>
      <c r="G90" s="21"/>
      <c r="H90" s="2"/>
      <c r="I90" s="2"/>
    </row>
    <row r="91" spans="1:9" x14ac:dyDescent="0.35">
      <c r="F91" s="54"/>
    </row>
    <row r="92" spans="1:9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</row>
    <row r="93" spans="1:9" s="1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</row>
    <row r="94" spans="1:9" x14ac:dyDescent="0.35">
      <c r="A94" s="51">
        <v>47</v>
      </c>
      <c r="B94" s="127"/>
      <c r="C94" s="128"/>
      <c r="D94" s="128"/>
      <c r="E94" s="128"/>
      <c r="F94" s="128"/>
      <c r="G94" s="129"/>
      <c r="H94" s="2"/>
      <c r="I94" s="2"/>
    </row>
    <row r="95" spans="1:9" ht="15" customHeight="1" x14ac:dyDescent="0.35">
      <c r="A95" s="3"/>
      <c r="B95" s="130"/>
      <c r="C95" s="131"/>
      <c r="D95" s="131"/>
      <c r="E95" s="131"/>
      <c r="F95" s="131"/>
      <c r="G95" s="132"/>
    </row>
    <row r="96" spans="1:9" ht="15" customHeight="1" thickBot="1" x14ac:dyDescent="0.4">
      <c r="A96" s="3"/>
      <c r="B96" s="133"/>
      <c r="C96" s="134"/>
      <c r="D96" s="134"/>
      <c r="E96" s="134"/>
      <c r="F96" s="134"/>
      <c r="G96" s="135"/>
    </row>
    <row r="97" spans="1:9" x14ac:dyDescent="0.35">
      <c r="A97" s="3"/>
    </row>
    <row r="98" spans="1:9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</row>
    <row r="99" spans="1:9" s="1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</row>
    <row r="100" spans="1:9" x14ac:dyDescent="0.35">
      <c r="A100" s="42">
        <v>48</v>
      </c>
      <c r="B100" s="140"/>
      <c r="C100" s="141"/>
      <c r="D100" s="141"/>
      <c r="E100" s="141"/>
      <c r="F100" s="141"/>
      <c r="G100" s="142"/>
      <c r="H100" s="2"/>
      <c r="I100" s="2"/>
    </row>
    <row r="101" spans="1:9" ht="15" customHeight="1" x14ac:dyDescent="0.35">
      <c r="A101" s="3"/>
      <c r="B101" s="143"/>
      <c r="C101" s="144"/>
      <c r="D101" s="144"/>
      <c r="E101" s="144"/>
      <c r="F101" s="144"/>
      <c r="G101" s="145"/>
    </row>
    <row r="102" spans="1:9" ht="15" customHeight="1" x14ac:dyDescent="0.35">
      <c r="A102" s="3"/>
      <c r="B102" s="143"/>
      <c r="C102" s="144"/>
      <c r="D102" s="144"/>
      <c r="E102" s="144"/>
      <c r="F102" s="144"/>
      <c r="G102" s="145"/>
    </row>
    <row r="103" spans="1:9" x14ac:dyDescent="0.35">
      <c r="A103" s="3"/>
      <c r="B103" s="143"/>
      <c r="C103" s="144"/>
      <c r="D103" s="144"/>
      <c r="E103" s="144"/>
      <c r="F103" s="144"/>
      <c r="G103" s="145"/>
    </row>
    <row r="104" spans="1:9" x14ac:dyDescent="0.35">
      <c r="A104" s="3"/>
      <c r="B104" s="143"/>
      <c r="C104" s="144"/>
      <c r="D104" s="144"/>
      <c r="E104" s="144"/>
      <c r="F104" s="144"/>
      <c r="G104" s="145"/>
    </row>
    <row r="105" spans="1:9" x14ac:dyDescent="0.35">
      <c r="A105" s="3"/>
      <c r="B105" s="143"/>
      <c r="C105" s="144"/>
      <c r="D105" s="144"/>
      <c r="E105" s="144"/>
      <c r="F105" s="144"/>
      <c r="G105" s="145"/>
    </row>
    <row r="106" spans="1:9" x14ac:dyDescent="0.35">
      <c r="A106" s="3"/>
      <c r="B106" s="143"/>
      <c r="C106" s="144"/>
      <c r="D106" s="144"/>
      <c r="E106" s="144"/>
      <c r="F106" s="144"/>
      <c r="G106" s="145"/>
    </row>
    <row r="107" spans="1:9" x14ac:dyDescent="0.35">
      <c r="A107" s="3"/>
      <c r="B107" s="143"/>
      <c r="C107" s="144"/>
      <c r="D107" s="144"/>
      <c r="E107" s="144"/>
      <c r="F107" s="144"/>
      <c r="G107" s="145"/>
    </row>
    <row r="108" spans="1:9" x14ac:dyDescent="0.35">
      <c r="A108" s="3"/>
      <c r="B108" s="143"/>
      <c r="C108" s="144"/>
      <c r="D108" s="144"/>
      <c r="E108" s="144"/>
      <c r="F108" s="144"/>
      <c r="G108" s="145"/>
    </row>
    <row r="109" spans="1:9" x14ac:dyDescent="0.35">
      <c r="A109" s="3"/>
      <c r="B109" s="143"/>
      <c r="C109" s="144"/>
      <c r="D109" s="144"/>
      <c r="E109" s="144"/>
      <c r="F109" s="144"/>
      <c r="G109" s="145"/>
    </row>
    <row r="110" spans="1:9" x14ac:dyDescent="0.35">
      <c r="A110" s="3"/>
      <c r="B110" s="143"/>
      <c r="C110" s="144"/>
      <c r="D110" s="144"/>
      <c r="E110" s="144"/>
      <c r="F110" s="144"/>
      <c r="G110" s="145"/>
    </row>
    <row r="111" spans="1:9" x14ac:dyDescent="0.35">
      <c r="A111" s="3"/>
      <c r="B111" s="143"/>
      <c r="C111" s="144"/>
      <c r="D111" s="144"/>
      <c r="E111" s="144"/>
      <c r="F111" s="144"/>
      <c r="G111" s="145"/>
    </row>
    <row r="112" spans="1:9" x14ac:dyDescent="0.35">
      <c r="A112" s="3"/>
      <c r="B112" s="143"/>
      <c r="C112" s="144"/>
      <c r="D112" s="144"/>
      <c r="E112" s="144"/>
      <c r="F112" s="144"/>
      <c r="G112" s="145"/>
    </row>
    <row r="113" spans="1:7" ht="16" thickBot="1" x14ac:dyDescent="0.4">
      <c r="A113" s="3"/>
      <c r="B113" s="146"/>
      <c r="C113" s="147"/>
      <c r="D113" s="147"/>
      <c r="E113" s="147"/>
      <c r="F113" s="147"/>
      <c r="G113" s="148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51" zoomScale="64" zoomScaleNormal="64" workbookViewId="0">
      <selection activeCell="C59" sqref="C59:C6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50.15" customHeight="1" x14ac:dyDescent="0.35">
      <c r="A4" s="5">
        <v>1</v>
      </c>
      <c r="B4" s="6" t="s">
        <v>2</v>
      </c>
      <c r="C4" s="113" t="s">
        <v>513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60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514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515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5" t="s">
        <v>516</v>
      </c>
      <c r="D17" s="116"/>
      <c r="E17" s="1"/>
      <c r="F17" s="2"/>
      <c r="G17" s="3"/>
    </row>
    <row r="18" spans="1:7" ht="28.5" customHeight="1" x14ac:dyDescent="0.35">
      <c r="A18" s="5">
        <v>12</v>
      </c>
      <c r="B18" s="9" t="s">
        <v>175</v>
      </c>
      <c r="C18" s="117"/>
      <c r="D18" s="117"/>
      <c r="E18" s="1"/>
      <c r="F18" s="2"/>
      <c r="G18" s="3"/>
    </row>
    <row r="19" spans="1:7" ht="31" customHeight="1" x14ac:dyDescent="0.35">
      <c r="A19" s="5">
        <v>13</v>
      </c>
      <c r="B19" s="9" t="s">
        <v>25</v>
      </c>
      <c r="C19" s="111" t="s">
        <v>517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17" t="s">
        <v>518</v>
      </c>
      <c r="D20" s="117"/>
      <c r="E20" s="11"/>
      <c r="F20" s="106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154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 t="s">
        <v>519</v>
      </c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 xml:space="preserve">Обеспечение услугой качественного, бесперебойного электроснабжения потребителей  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14,35 км.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520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C31</f>
        <v xml:space="preserve">Обеспечение услугой качественного, бесперебойного электроснабжения потребителей  </v>
      </c>
      <c r="C45" s="111" t="s">
        <v>517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23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25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 t="s">
        <v>220</v>
      </c>
      <c r="C59" s="27" t="s">
        <v>235</v>
      </c>
      <c r="D59" s="124"/>
      <c r="E59" s="124"/>
      <c r="F59" s="2"/>
      <c r="G59" s="2"/>
      <c r="H59" s="3"/>
    </row>
    <row r="60" spans="1:8" ht="15.5" x14ac:dyDescent="0.35">
      <c r="A60" s="24"/>
      <c r="B60" s="26" t="s">
        <v>221</v>
      </c>
      <c r="C60" s="102" t="s">
        <v>235</v>
      </c>
      <c r="D60" s="124"/>
      <c r="E60" s="124"/>
      <c r="F60" s="2"/>
      <c r="G60" s="2"/>
      <c r="H60" s="3"/>
    </row>
    <row r="61" spans="1:8" ht="15.5" x14ac:dyDescent="0.35">
      <c r="A61" s="24"/>
      <c r="B61" s="26" t="s">
        <v>222</v>
      </c>
      <c r="C61" s="27">
        <v>-39126309.818802938</v>
      </c>
      <c r="D61" s="124"/>
      <c r="E61" s="124"/>
      <c r="F61" s="2"/>
      <c r="G61" s="2"/>
      <c r="H61" s="3"/>
    </row>
    <row r="62" spans="1:8" ht="15.5" x14ac:dyDescent="0.35">
      <c r="A62" s="60"/>
      <c r="B62" s="66" t="s">
        <v>223</v>
      </c>
      <c r="C62" s="103" t="s">
        <v>236</v>
      </c>
      <c r="D62" s="155"/>
      <c r="E62" s="152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КЛ 10 кВ взамен ВЛ-10 кВ в г. Нягань</v>
      </c>
      <c r="C82" s="48" t="s">
        <v>275</v>
      </c>
      <c r="D82" s="31" t="s">
        <v>102</v>
      </c>
      <c r="E82" s="31" t="s">
        <v>191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44.5" customHeight="1" x14ac:dyDescent="0.35">
      <c r="A89" s="19"/>
      <c r="B89" s="30" t="str">
        <f>B82</f>
        <v>КЛ 10 кВ взамен ВЛ-10 кВ в г. Нягань</v>
      </c>
      <c r="C89" s="30" t="str">
        <f>C16</f>
        <v>Вводимая протяженность сетей – 14,35 км.</v>
      </c>
      <c r="D89" s="29" t="s">
        <v>117</v>
      </c>
      <c r="E89" s="31"/>
      <c r="F89" s="39">
        <f>41.38164099/1.18</f>
        <v>35.069187279661023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35.069187279661023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5">
    <mergeCell ref="B85:G85"/>
    <mergeCell ref="B92:G92"/>
    <mergeCell ref="B94:G96"/>
    <mergeCell ref="B98:G98"/>
    <mergeCell ref="B100:G113"/>
    <mergeCell ref="B83:C83"/>
    <mergeCell ref="D62:E62"/>
    <mergeCell ref="B63:E63"/>
    <mergeCell ref="B65:C65"/>
    <mergeCell ref="B66:B69"/>
    <mergeCell ref="B71:C71"/>
    <mergeCell ref="B72:B75"/>
    <mergeCell ref="B77:E77"/>
    <mergeCell ref="B79:C79"/>
    <mergeCell ref="B80:B81"/>
    <mergeCell ref="C80:C81"/>
    <mergeCell ref="D80:E80"/>
    <mergeCell ref="D61:E61"/>
    <mergeCell ref="B36:D36"/>
    <mergeCell ref="C38:D38"/>
    <mergeCell ref="C39:D39"/>
    <mergeCell ref="C40:D40"/>
    <mergeCell ref="B42:D42"/>
    <mergeCell ref="B47:E47"/>
    <mergeCell ref="B55:E55"/>
    <mergeCell ref="D58:E58"/>
    <mergeCell ref="D59:E59"/>
    <mergeCell ref="D60:E60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13" zoomScale="70" zoomScaleNormal="70" workbookViewId="0">
      <selection activeCell="C25" sqref="C25:D25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7.2695312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8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23.25" customHeight="1" x14ac:dyDescent="0.35">
      <c r="A4" s="5">
        <v>1</v>
      </c>
      <c r="B4" s="6" t="s">
        <v>2</v>
      </c>
      <c r="C4" s="113" t="s">
        <v>521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61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36" customHeight="1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522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337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570</v>
      </c>
      <c r="D16" s="111"/>
      <c r="E16" s="1"/>
      <c r="F16" s="2"/>
      <c r="G16" s="3"/>
    </row>
    <row r="17" spans="1:7" ht="47.25" customHeight="1" x14ac:dyDescent="0.35">
      <c r="A17" s="5">
        <v>11</v>
      </c>
      <c r="B17" s="9" t="s">
        <v>173</v>
      </c>
      <c r="C17" s="115" t="s">
        <v>523</v>
      </c>
      <c r="D17" s="116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298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524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11" t="s">
        <v>525</v>
      </c>
      <c r="D20" s="111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57" t="s">
        <v>505</v>
      </c>
      <c r="D24" s="157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57" t="s">
        <v>33</v>
      </c>
      <c r="D25" s="157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C19</f>
        <v>Технологическое присоединение потребителей к электрическом сетям в городе Нягань.</v>
      </c>
      <c r="D31" s="111"/>
      <c r="E31" s="2"/>
      <c r="F31" s="2"/>
      <c r="G31" s="3"/>
    </row>
    <row r="32" spans="1:7" ht="55.5" customHeight="1" x14ac:dyDescent="0.35">
      <c r="A32" s="5" t="s">
        <v>40</v>
      </c>
      <c r="B32" s="9" t="s">
        <v>185</v>
      </c>
      <c r="C32" s="111" t="str">
        <f>C16</f>
        <v>Вводимая протяженность сетей – 11,61 км.
Вводимая мощность – 8,80 МВА.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98.25" customHeight="1" x14ac:dyDescent="0.35">
      <c r="A45" s="119"/>
      <c r="B45" s="9" t="str">
        <f>C31</f>
        <v>Технологическое присоединение потребителей к электрическом сетям в городе Нягань.</v>
      </c>
      <c r="C45" s="111" t="s">
        <v>304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17">
        <v>42</v>
      </c>
      <c r="B57" s="18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19"/>
      <c r="B58" s="13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19"/>
      <c r="B59" s="30"/>
      <c r="C59" s="44"/>
      <c r="D59" s="124"/>
      <c r="E59" s="124"/>
      <c r="F59" s="2"/>
      <c r="G59" s="2"/>
      <c r="H59" s="3"/>
    </row>
    <row r="60" spans="1:8" ht="15.5" x14ac:dyDescent="0.35">
      <c r="A60" s="19"/>
      <c r="B60" s="30"/>
      <c r="C60" s="57"/>
      <c r="D60" s="124"/>
      <c r="E60" s="124"/>
      <c r="F60" s="2"/>
      <c r="G60" s="2"/>
      <c r="H60" s="3"/>
    </row>
    <row r="61" spans="1:8" ht="15.5" x14ac:dyDescent="0.35">
      <c r="A61" s="19"/>
      <c r="B61" s="30"/>
      <c r="C61" s="31"/>
      <c r="D61" s="124"/>
      <c r="E61" s="124"/>
      <c r="F61" s="2"/>
      <c r="G61" s="2"/>
      <c r="H61" s="3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22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15.5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Сети электроснабжения 0,4 и 6-20 кВ для технологического присоединения потребителей г. Нягань</v>
      </c>
      <c r="C82" s="81" t="s">
        <v>526</v>
      </c>
      <c r="D82" s="31" t="s">
        <v>210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8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62.25" customHeight="1" x14ac:dyDescent="0.35">
      <c r="A89" s="19"/>
      <c r="B89" s="30" t="str">
        <f>B82</f>
        <v>Сети электроснабжения 0,4 и 6-20 кВ для технологического присоединения потребителей г. Нягань</v>
      </c>
      <c r="C89" s="30" t="str">
        <f>C16</f>
        <v>Вводимая протяженность сетей – 11,61 км.
Вводимая мощность – 8,80 МВА.</v>
      </c>
      <c r="D89" s="29" t="s">
        <v>117</v>
      </c>
      <c r="E89" s="31"/>
      <c r="F89" s="39">
        <v>65.39978954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65.39978954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64" zoomScale="53" zoomScaleNormal="53" workbookViewId="0">
      <selection activeCell="E82" sqref="E82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527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62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35.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522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/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5" t="s">
        <v>528</v>
      </c>
      <c r="D17" s="116"/>
      <c r="E17" s="1"/>
      <c r="F17" s="2"/>
      <c r="G17" s="3"/>
    </row>
    <row r="18" spans="1:7" ht="28.5" customHeight="1" x14ac:dyDescent="0.35">
      <c r="A18" s="5">
        <v>12</v>
      </c>
      <c r="B18" s="9" t="s">
        <v>175</v>
      </c>
      <c r="C18" s="117"/>
      <c r="D18" s="117"/>
      <c r="E18" s="1"/>
      <c r="F18" s="2"/>
      <c r="G18" s="3"/>
    </row>
    <row r="19" spans="1:7" ht="31" customHeight="1" x14ac:dyDescent="0.35">
      <c r="A19" s="5">
        <v>13</v>
      </c>
      <c r="B19" s="9" t="s">
        <v>25</v>
      </c>
      <c r="C19" s="111" t="str">
        <f>C17</f>
        <v>Для осуществления оперативного диспетчерского управления электросетей г. Нягани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17" t="s">
        <v>529</v>
      </c>
      <c r="D20" s="117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1" t="s">
        <v>530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Для осуществления оперативного диспетчерского управления электросетей г. Нягани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>
        <f>C16</f>
        <v>0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9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C31</f>
        <v>Для осуществления оперативного диспетчерского управления электросетей г. Нягани</v>
      </c>
      <c r="C45" s="111" t="s">
        <v>286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/>
      <c r="C59" s="44"/>
      <c r="D59" s="124"/>
      <c r="E59" s="124"/>
      <c r="F59" s="2"/>
      <c r="G59" s="2"/>
      <c r="H59" s="3"/>
    </row>
    <row r="60" spans="1:8" ht="15.5" x14ac:dyDescent="0.35">
      <c r="A60" s="24"/>
      <c r="B60" s="26"/>
      <c r="C60" s="57"/>
      <c r="D60" s="124"/>
      <c r="E60" s="124"/>
      <c r="F60" s="2"/>
      <c r="G60" s="2"/>
      <c r="H60" s="3"/>
    </row>
    <row r="61" spans="1:8" ht="15.5" x14ac:dyDescent="0.35">
      <c r="A61" s="24"/>
      <c r="B61" s="26"/>
      <c r="C61" s="31"/>
      <c r="D61" s="124"/>
      <c r="E61" s="124"/>
      <c r="F61" s="2"/>
      <c r="G61" s="2"/>
      <c r="H61" s="3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24"/>
      <c r="B82" s="26" t="str">
        <f>C4</f>
        <v>База электрических сетей ОАО "ЮРЭСК" 
в г. Нягань</v>
      </c>
      <c r="C82" s="48" t="s">
        <v>531</v>
      </c>
      <c r="D82" s="29" t="s">
        <v>101</v>
      </c>
      <c r="E82" s="29" t="s">
        <v>102</v>
      </c>
      <c r="F82" s="15"/>
      <c r="G82" s="15"/>
      <c r="H82" s="3"/>
    </row>
    <row r="83" spans="1:10" s="58" customFormat="1" ht="15.5" x14ac:dyDescent="0.35">
      <c r="A83" s="107"/>
      <c r="B83" s="161" t="s">
        <v>103</v>
      </c>
      <c r="C83" s="161"/>
      <c r="D83" s="108"/>
      <c r="E83" s="108"/>
      <c r="F83" s="109"/>
      <c r="G83" s="109"/>
      <c r="H83" s="35"/>
    </row>
    <row r="84" spans="1:10" x14ac:dyDescent="0.35">
      <c r="A84" s="60"/>
      <c r="B84" s="56"/>
      <c r="C84" s="56"/>
      <c r="D84" s="56"/>
      <c r="E84" s="56"/>
      <c r="F84" s="56"/>
      <c r="G84" s="56"/>
    </row>
    <row r="85" spans="1:10" ht="15.5" x14ac:dyDescent="0.35">
      <c r="A85" s="14"/>
      <c r="B85" s="139" t="s">
        <v>104</v>
      </c>
      <c r="C85" s="139"/>
      <c r="D85" s="139"/>
      <c r="E85" s="139"/>
      <c r="F85" s="139"/>
      <c r="G85" s="139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46" t="s">
        <v>106</v>
      </c>
      <c r="D87" s="36" t="s">
        <v>107</v>
      </c>
      <c r="E87" s="46" t="s">
        <v>108</v>
      </c>
      <c r="F87" s="36" t="s">
        <v>109</v>
      </c>
      <c r="G87" s="46" t="s">
        <v>110</v>
      </c>
      <c r="H87" s="2"/>
      <c r="I87" s="2"/>
      <c r="J87" s="3"/>
    </row>
    <row r="88" spans="1:10" ht="90" x14ac:dyDescent="0.35">
      <c r="A88" s="24"/>
      <c r="B88" s="25" t="s">
        <v>111</v>
      </c>
      <c r="C88" s="25" t="s">
        <v>112</v>
      </c>
      <c r="D88" s="25" t="s">
        <v>113</v>
      </c>
      <c r="E88" s="25" t="s">
        <v>114</v>
      </c>
      <c r="F88" s="25" t="s">
        <v>115</v>
      </c>
      <c r="G88" s="25" t="s">
        <v>116</v>
      </c>
      <c r="H88" s="2"/>
      <c r="I88" s="2"/>
      <c r="J88" s="3"/>
    </row>
    <row r="89" spans="1:10" ht="44.5" customHeight="1" x14ac:dyDescent="0.35">
      <c r="A89" s="19"/>
      <c r="B89" s="30" t="str">
        <f>B82</f>
        <v>База электрических сетей ОАО "ЮРЭСК" 
в г. Нягань</v>
      </c>
      <c r="C89" s="30">
        <f>C16</f>
        <v>0</v>
      </c>
      <c r="D89" s="29" t="s">
        <v>117</v>
      </c>
      <c r="E89" s="31"/>
      <c r="F89" s="49">
        <v>132.34219849999999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50">
        <f>F89</f>
        <v>132.34219849999999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73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6" zoomScale="27" zoomScaleNormal="27" workbookViewId="0">
      <selection activeCell="A90" sqref="A90:XFD90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532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63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288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/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5" t="s">
        <v>533</v>
      </c>
      <c r="D17" s="116"/>
      <c r="E17" s="1"/>
      <c r="F17" s="2"/>
      <c r="G17" s="3"/>
    </row>
    <row r="18" spans="1:7" ht="28.5" customHeight="1" x14ac:dyDescent="0.35">
      <c r="A18" s="5">
        <v>12</v>
      </c>
      <c r="B18" s="9" t="s">
        <v>175</v>
      </c>
      <c r="C18" s="117"/>
      <c r="D18" s="117"/>
      <c r="E18" s="1"/>
      <c r="F18" s="2"/>
      <c r="G18" s="3"/>
    </row>
    <row r="19" spans="1:7" ht="31" customHeight="1" x14ac:dyDescent="0.35">
      <c r="A19" s="5">
        <v>13</v>
      </c>
      <c r="B19" s="9" t="s">
        <v>25</v>
      </c>
      <c r="C19" s="111" t="str">
        <f>C17</f>
        <v>Организация базы электрических сетей в пг. Березово необходима для осуществления оперативного диспетчерского управления электросетей населенного пункта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17" t="s">
        <v>534</v>
      </c>
      <c r="D20" s="117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154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Организация базы электрических сетей в пг. Березово необходима для осуществления оперативного диспетчерского управления электросетей населенного пункта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/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9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tr">
        <f>C31</f>
        <v>Организация базы электрических сетей в пг. Березово необходима для осуществления оперативного диспетчерского управления электросетей населенного пункта</v>
      </c>
      <c r="C45" s="111" t="s">
        <v>535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/>
      <c r="C59" s="44"/>
      <c r="D59" s="124"/>
      <c r="E59" s="124"/>
      <c r="F59" s="2"/>
      <c r="G59" s="2"/>
      <c r="H59" s="3"/>
    </row>
    <row r="60" spans="1:8" ht="15.5" x14ac:dyDescent="0.35">
      <c r="A60" s="24"/>
      <c r="B60" s="26"/>
      <c r="C60" s="57"/>
      <c r="D60" s="124"/>
      <c r="E60" s="124"/>
      <c r="F60" s="2"/>
      <c r="G60" s="2"/>
      <c r="H60" s="3"/>
    </row>
    <row r="61" spans="1:8" ht="15.5" x14ac:dyDescent="0.35">
      <c r="A61" s="24"/>
      <c r="B61" s="26"/>
      <c r="C61" s="31"/>
      <c r="D61" s="124"/>
      <c r="E61" s="124"/>
      <c r="F61" s="2"/>
      <c r="G61" s="2"/>
      <c r="H61" s="3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24"/>
      <c r="B82" s="26" t="str">
        <f>C4</f>
        <v>База электрических сетей АО "ЮРЭСК" 
в пгт. Березово</v>
      </c>
      <c r="C82" s="48" t="s">
        <v>275</v>
      </c>
      <c r="D82" s="29" t="s">
        <v>102</v>
      </c>
      <c r="E82" s="29" t="s">
        <v>167</v>
      </c>
      <c r="F82" s="15"/>
      <c r="G82" s="15"/>
      <c r="H82" s="3"/>
    </row>
    <row r="83" spans="1:10" s="58" customFormat="1" ht="15.5" x14ac:dyDescent="0.35">
      <c r="A83" s="107"/>
      <c r="B83" s="161" t="s">
        <v>103</v>
      </c>
      <c r="C83" s="161"/>
      <c r="D83" s="108"/>
      <c r="E83" s="108"/>
      <c r="F83" s="109"/>
      <c r="G83" s="109"/>
      <c r="H83" s="35"/>
    </row>
    <row r="84" spans="1:10" x14ac:dyDescent="0.35">
      <c r="A84" s="60"/>
      <c r="B84" s="56"/>
      <c r="C84" s="56"/>
      <c r="D84" s="56"/>
      <c r="E84" s="56"/>
      <c r="F84" s="56"/>
      <c r="G84" s="56"/>
    </row>
    <row r="85" spans="1:10" ht="15.5" x14ac:dyDescent="0.35">
      <c r="A85" s="14"/>
      <c r="B85" s="139" t="s">
        <v>104</v>
      </c>
      <c r="C85" s="139"/>
      <c r="D85" s="139"/>
      <c r="E85" s="139"/>
      <c r="F85" s="139"/>
      <c r="G85" s="139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46" t="s">
        <v>106</v>
      </c>
      <c r="D87" s="36" t="s">
        <v>107</v>
      </c>
      <c r="E87" s="46" t="s">
        <v>108</v>
      </c>
      <c r="F87" s="36" t="s">
        <v>109</v>
      </c>
      <c r="G87" s="46" t="s">
        <v>110</v>
      </c>
      <c r="H87" s="2"/>
      <c r="I87" s="2"/>
      <c r="J87" s="3"/>
    </row>
    <row r="88" spans="1:10" ht="90" x14ac:dyDescent="0.35">
      <c r="A88" s="24"/>
      <c r="B88" s="25" t="s">
        <v>111</v>
      </c>
      <c r="C88" s="25" t="s">
        <v>112</v>
      </c>
      <c r="D88" s="25" t="s">
        <v>113</v>
      </c>
      <c r="E88" s="25" t="s">
        <v>114</v>
      </c>
      <c r="F88" s="25" t="s">
        <v>115</v>
      </c>
      <c r="G88" s="25" t="s">
        <v>116</v>
      </c>
      <c r="H88" s="2"/>
      <c r="I88" s="2"/>
      <c r="J88" s="3"/>
    </row>
    <row r="89" spans="1:10" ht="44.5" customHeight="1" x14ac:dyDescent="0.35">
      <c r="A89" s="19"/>
      <c r="B89" s="30" t="str">
        <f>B82</f>
        <v>База электрических сетей АО "ЮРЭСК" 
в пгт. Березово</v>
      </c>
      <c r="C89" s="30">
        <f>C16</f>
        <v>0</v>
      </c>
      <c r="D89" s="29" t="s">
        <v>117</v>
      </c>
      <c r="E89" s="31"/>
      <c r="F89" s="49">
        <f>70.378/1.18</f>
        <v>59.642372881355932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50">
        <f>F89</f>
        <v>59.642372881355932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82" zoomScale="57" zoomScaleNormal="57" workbookViewId="0">
      <selection activeCell="A90" sqref="A90:XFD90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536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64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537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/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5" t="s">
        <v>538</v>
      </c>
      <c r="D17" s="116"/>
      <c r="E17" s="1"/>
      <c r="F17" s="2"/>
      <c r="G17" s="3"/>
    </row>
    <row r="18" spans="1:7" ht="28.5" customHeight="1" x14ac:dyDescent="0.35">
      <c r="A18" s="5">
        <v>12</v>
      </c>
      <c r="B18" s="9" t="s">
        <v>175</v>
      </c>
      <c r="C18" s="117"/>
      <c r="D18" s="117"/>
      <c r="E18" s="1"/>
      <c r="F18" s="2"/>
      <c r="G18" s="3"/>
    </row>
    <row r="19" spans="1:7" ht="31" customHeight="1" x14ac:dyDescent="0.35">
      <c r="A19" s="5">
        <v>13</v>
      </c>
      <c r="B19" s="9" t="s">
        <v>25</v>
      </c>
      <c r="C19" s="111" t="str">
        <f>C17</f>
        <v>Организация базы электрических сетей в пг. Игрим необходима для осуществления оперативного диспетчерского управления электросетей населенного пункта</v>
      </c>
      <c r="D19" s="111"/>
      <c r="E19" s="1"/>
      <c r="F19" s="2"/>
      <c r="G19" s="3"/>
    </row>
    <row r="20" spans="1:7" ht="57" x14ac:dyDescent="0.35">
      <c r="A20" s="5">
        <v>14</v>
      </c>
      <c r="B20" s="9" t="s">
        <v>178</v>
      </c>
      <c r="C20" s="117" t="s">
        <v>539</v>
      </c>
      <c r="D20" s="117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154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Организация базы электрических сетей в пг. Игрим необходима для осуществления оперативного диспетчерского управления электросетей населенного пункта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/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9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87.75" customHeight="1" x14ac:dyDescent="0.35">
      <c r="A45" s="119"/>
      <c r="B45" s="9" t="s">
        <v>538</v>
      </c>
      <c r="C45" s="111" t="s">
        <v>535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/>
      <c r="C59" s="44"/>
      <c r="D59" s="124"/>
      <c r="E59" s="124"/>
      <c r="F59" s="2"/>
      <c r="G59" s="2"/>
      <c r="H59" s="3"/>
    </row>
    <row r="60" spans="1:8" ht="15.5" x14ac:dyDescent="0.35">
      <c r="A60" s="24"/>
      <c r="B60" s="26"/>
      <c r="C60" s="57"/>
      <c r="D60" s="124"/>
      <c r="E60" s="124"/>
      <c r="F60" s="2"/>
      <c r="G60" s="2"/>
      <c r="H60" s="3"/>
    </row>
    <row r="61" spans="1:8" ht="15.5" x14ac:dyDescent="0.35">
      <c r="A61" s="24"/>
      <c r="B61" s="26"/>
      <c r="C61" s="31"/>
      <c r="D61" s="124"/>
      <c r="E61" s="124"/>
      <c r="F61" s="2"/>
      <c r="G61" s="2"/>
      <c r="H61" s="3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24"/>
      <c r="B82" s="26" t="str">
        <f>C4</f>
        <v>База электрических сетей ОАО "ЮРЭСК" 
в пгт. Игрим</v>
      </c>
      <c r="C82" s="48" t="s">
        <v>275</v>
      </c>
      <c r="D82" s="29" t="s">
        <v>102</v>
      </c>
      <c r="E82" s="29" t="s">
        <v>167</v>
      </c>
      <c r="F82" s="15"/>
      <c r="G82" s="15"/>
      <c r="H82" s="3"/>
    </row>
    <row r="83" spans="1:10" s="58" customFormat="1" ht="15.5" x14ac:dyDescent="0.35">
      <c r="A83" s="107"/>
      <c r="B83" s="161" t="s">
        <v>103</v>
      </c>
      <c r="C83" s="161"/>
      <c r="D83" s="108"/>
      <c r="E83" s="108"/>
      <c r="F83" s="109"/>
      <c r="G83" s="109"/>
      <c r="H83" s="35"/>
    </row>
    <row r="84" spans="1:10" x14ac:dyDescent="0.35">
      <c r="A84" s="60"/>
      <c r="B84" s="56"/>
      <c r="C84" s="56"/>
      <c r="D84" s="56"/>
      <c r="E84" s="56"/>
      <c r="F84" s="56"/>
      <c r="G84" s="56"/>
    </row>
    <row r="85" spans="1:10" ht="15.5" x14ac:dyDescent="0.35">
      <c r="A85" s="14"/>
      <c r="B85" s="139" t="s">
        <v>104</v>
      </c>
      <c r="C85" s="139"/>
      <c r="D85" s="139"/>
      <c r="E85" s="139"/>
      <c r="F85" s="139"/>
      <c r="G85" s="139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46" t="s">
        <v>106</v>
      </c>
      <c r="D87" s="36" t="s">
        <v>107</v>
      </c>
      <c r="E87" s="46" t="s">
        <v>108</v>
      </c>
      <c r="F87" s="36" t="s">
        <v>109</v>
      </c>
      <c r="G87" s="46" t="s">
        <v>110</v>
      </c>
      <c r="H87" s="2"/>
      <c r="I87" s="2"/>
      <c r="J87" s="3"/>
    </row>
    <row r="88" spans="1:10" ht="90" x14ac:dyDescent="0.35">
      <c r="A88" s="24"/>
      <c r="B88" s="25" t="s">
        <v>111</v>
      </c>
      <c r="C88" s="25" t="s">
        <v>112</v>
      </c>
      <c r="D88" s="25" t="s">
        <v>113</v>
      </c>
      <c r="E88" s="25" t="s">
        <v>114</v>
      </c>
      <c r="F88" s="25" t="s">
        <v>115</v>
      </c>
      <c r="G88" s="25" t="s">
        <v>116</v>
      </c>
      <c r="H88" s="2"/>
      <c r="I88" s="2"/>
      <c r="J88" s="3"/>
    </row>
    <row r="89" spans="1:10" ht="44.5" customHeight="1" x14ac:dyDescent="0.35">
      <c r="A89" s="19"/>
      <c r="B89" s="30" t="str">
        <f>B82</f>
        <v>База электрических сетей ОАО "ЮРЭСК" 
в пгт. Игрим</v>
      </c>
      <c r="C89" s="30">
        <f>C16</f>
        <v>0</v>
      </c>
      <c r="D89" s="29" t="s">
        <v>117</v>
      </c>
      <c r="E89" s="31"/>
      <c r="F89" s="49">
        <f>58.649/1.18</f>
        <v>49.702542372881361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50">
        <f>F89</f>
        <v>49.702542372881361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76" zoomScale="60" zoomScaleNormal="60" workbookViewId="0">
      <selection activeCell="E83" sqref="E83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7.5" customHeight="1" x14ac:dyDescent="0.35">
      <c r="A4" s="5">
        <v>1</v>
      </c>
      <c r="B4" s="6" t="s">
        <v>2</v>
      </c>
      <c r="C4" s="113" t="s">
        <v>540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65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29.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14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213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/>
      <c r="D16" s="111"/>
      <c r="E16" s="1"/>
      <c r="F16" s="2"/>
      <c r="G16" s="3"/>
    </row>
    <row r="17" spans="1:7" s="56" customFormat="1" ht="46.5" x14ac:dyDescent="0.35">
      <c r="A17" s="61">
        <v>11</v>
      </c>
      <c r="B17" s="62" t="s">
        <v>173</v>
      </c>
      <c r="C17" s="117" t="s">
        <v>206</v>
      </c>
      <c r="D17" s="117"/>
      <c r="E17" s="63"/>
      <c r="F17" s="15"/>
      <c r="G17" s="16"/>
    </row>
    <row r="18" spans="1:7" s="56" customFormat="1" ht="28.5" x14ac:dyDescent="0.35">
      <c r="A18" s="61">
        <v>12</v>
      </c>
      <c r="B18" s="62" t="s">
        <v>175</v>
      </c>
      <c r="C18" s="117"/>
      <c r="D18" s="117"/>
      <c r="E18" s="63"/>
      <c r="F18" s="15"/>
      <c r="G18" s="16"/>
    </row>
    <row r="19" spans="1:7" s="56" customFormat="1" ht="31" customHeight="1" x14ac:dyDescent="0.35">
      <c r="A19" s="61">
        <v>13</v>
      </c>
      <c r="B19" s="62" t="s">
        <v>25</v>
      </c>
      <c r="C19" s="117" t="s">
        <v>206</v>
      </c>
      <c r="D19" s="117"/>
      <c r="E19" s="63"/>
      <c r="F19" s="15"/>
      <c r="G19" s="16"/>
    </row>
    <row r="20" spans="1:7" ht="76.5" customHeight="1" x14ac:dyDescent="0.35">
      <c r="A20" s="5">
        <v>14</v>
      </c>
      <c r="B20" s="9" t="s">
        <v>178</v>
      </c>
      <c r="C20" s="111" t="s">
        <v>207</v>
      </c>
      <c r="D20" s="111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349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качественного управления и контроля над рабочими процессами на объектах ПС 35-220 кВ в ХМАО-Югре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>
        <f>C16</f>
        <v>0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/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 t="s">
        <v>208</v>
      </c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98.15" customHeight="1" x14ac:dyDescent="0.35">
      <c r="A45" s="119"/>
      <c r="B45" s="9" t="str">
        <f>C31</f>
        <v>Обеспечение качественного управления и контроля над рабочими процессами на объектах ПС 35-220 кВ в ХМАО-Югре</v>
      </c>
      <c r="C45" s="111" t="s">
        <v>286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/>
      <c r="C59" s="44"/>
      <c r="D59" s="124"/>
      <c r="E59" s="124"/>
      <c r="F59" s="2"/>
      <c r="G59" s="2"/>
      <c r="H59" s="3"/>
    </row>
    <row r="60" spans="1:8" ht="15.5" x14ac:dyDescent="0.35">
      <c r="A60" s="24"/>
      <c r="B60" s="26"/>
      <c r="C60" s="57"/>
      <c r="D60" s="124"/>
      <c r="E60" s="124"/>
      <c r="F60" s="2"/>
      <c r="G60" s="2"/>
      <c r="H60" s="3"/>
    </row>
    <row r="61" spans="1:8" ht="15.5" x14ac:dyDescent="0.35">
      <c r="A61" s="24"/>
      <c r="B61" s="26"/>
      <c r="C61" s="31"/>
      <c r="D61" s="124"/>
      <c r="E61" s="124"/>
      <c r="F61" s="2"/>
      <c r="G61" s="2"/>
      <c r="H61" s="3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Организация ТИ и ТС телеуправлением и средствами технологической
связи на ПС 35-220кВ. Система ТИ и ТС</v>
      </c>
      <c r="C82" s="48" t="s">
        <v>541</v>
      </c>
      <c r="D82" s="31" t="s">
        <v>101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46.5" x14ac:dyDescent="0.35">
      <c r="A89" s="19"/>
      <c r="B89" s="30" t="str">
        <f>B82</f>
        <v>Организация ТИ и ТС телеуправлением и средствами технологической
связи на ПС 35-220кВ. Система ТИ и ТС</v>
      </c>
      <c r="C89" s="30">
        <f>C16</f>
        <v>0</v>
      </c>
      <c r="D89" s="29" t="s">
        <v>117</v>
      </c>
      <c r="E89" s="31"/>
      <c r="F89" s="39">
        <v>187.27885623999995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187.27885623999995</v>
      </c>
      <c r="G90" s="21"/>
      <c r="H90" s="2"/>
      <c r="I90" s="2"/>
      <c r="J90" s="3"/>
    </row>
    <row r="91" spans="1:10" x14ac:dyDescent="0.35">
      <c r="F91" s="64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B19" zoomScale="69" zoomScaleNormal="69" workbookViewId="0">
      <selection activeCell="A90" sqref="A90:XFD90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7.5" customHeight="1" x14ac:dyDescent="0.35">
      <c r="A4" s="5">
        <v>1</v>
      </c>
      <c r="B4" s="6" t="s">
        <v>2</v>
      </c>
      <c r="C4" s="113" t="s">
        <v>542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66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/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14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543</v>
      </c>
      <c r="D15" s="111"/>
      <c r="E15" s="2"/>
      <c r="F15" s="2"/>
      <c r="G15" s="3"/>
    </row>
    <row r="16" spans="1:7" ht="31" x14ac:dyDescent="0.35">
      <c r="A16" s="5">
        <v>10</v>
      </c>
      <c r="B16" s="62" t="s">
        <v>19</v>
      </c>
      <c r="C16" s="117"/>
      <c r="D16" s="117"/>
      <c r="E16" s="1"/>
      <c r="F16" s="2"/>
      <c r="G16" s="3"/>
    </row>
    <row r="17" spans="1:7" s="56" customFormat="1" ht="46.5" x14ac:dyDescent="0.35">
      <c r="A17" s="61">
        <v>11</v>
      </c>
      <c r="B17" s="62" t="s">
        <v>173</v>
      </c>
      <c r="C17" s="117"/>
      <c r="D17" s="117"/>
      <c r="E17" s="63"/>
      <c r="F17" s="15"/>
      <c r="G17" s="16"/>
    </row>
    <row r="18" spans="1:7" s="56" customFormat="1" ht="28.5" x14ac:dyDescent="0.35">
      <c r="A18" s="61">
        <v>12</v>
      </c>
      <c r="B18" s="62" t="s">
        <v>175</v>
      </c>
      <c r="C18" s="162" t="s">
        <v>544</v>
      </c>
      <c r="D18" s="163"/>
      <c r="E18" s="63"/>
      <c r="F18" s="15"/>
      <c r="G18" s="16"/>
    </row>
    <row r="19" spans="1:7" s="56" customFormat="1" ht="31" customHeight="1" x14ac:dyDescent="0.35">
      <c r="A19" s="61">
        <v>13</v>
      </c>
      <c r="B19" s="62" t="s">
        <v>25</v>
      </c>
      <c r="C19" s="117" t="s">
        <v>545</v>
      </c>
      <c r="D19" s="117"/>
      <c r="E19" s="63"/>
      <c r="F19" s="15"/>
      <c r="G19" s="16"/>
    </row>
    <row r="20" spans="1:7" s="56" customFormat="1" ht="108" customHeight="1" x14ac:dyDescent="0.35">
      <c r="A20" s="61">
        <v>14</v>
      </c>
      <c r="B20" s="62" t="s">
        <v>178</v>
      </c>
      <c r="C20" s="117" t="s">
        <v>546</v>
      </c>
      <c r="D20" s="117"/>
      <c r="E20" s="110"/>
      <c r="F20" s="15"/>
      <c r="G20" s="16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547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62" t="s">
        <v>39</v>
      </c>
      <c r="C31" s="117" t="s">
        <v>545</v>
      </c>
      <c r="D31" s="117"/>
      <c r="E31" s="2"/>
      <c r="F31" s="2"/>
      <c r="G31" s="3"/>
    </row>
    <row r="32" spans="1:7" ht="51.75" customHeight="1" x14ac:dyDescent="0.35">
      <c r="A32" s="5" t="s">
        <v>40</v>
      </c>
      <c r="B32" s="62" t="s">
        <v>185</v>
      </c>
      <c r="C32" s="117"/>
      <c r="D32" s="117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/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98.15" customHeight="1" x14ac:dyDescent="0.35">
      <c r="A45" s="119"/>
      <c r="B45" s="9" t="str">
        <f>C31</f>
        <v>Создание надежной, функциональной информационной среды предприятия</v>
      </c>
      <c r="C45" s="111" t="s">
        <v>548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/>
      <c r="C59" s="44"/>
      <c r="D59" s="124"/>
      <c r="E59" s="124"/>
      <c r="F59" s="2"/>
      <c r="G59" s="2"/>
      <c r="H59" s="3"/>
    </row>
    <row r="60" spans="1:8" ht="15.5" x14ac:dyDescent="0.35">
      <c r="A60" s="24"/>
      <c r="B60" s="26"/>
      <c r="C60" s="57"/>
      <c r="D60" s="124"/>
      <c r="E60" s="124"/>
      <c r="F60" s="2"/>
      <c r="G60" s="2"/>
      <c r="H60" s="3"/>
    </row>
    <row r="61" spans="1:8" ht="15.5" x14ac:dyDescent="0.35">
      <c r="A61" s="24"/>
      <c r="B61" s="26"/>
      <c r="C61" s="31"/>
      <c r="D61" s="124"/>
      <c r="E61" s="124"/>
      <c r="F61" s="2"/>
      <c r="G61" s="2"/>
      <c r="H61" s="3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Приобретение  средств вычислительной и оргтехники, оборудования системы связи и безопасности</v>
      </c>
      <c r="C82" s="48" t="s">
        <v>549</v>
      </c>
      <c r="D82" s="31" t="s">
        <v>210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31" x14ac:dyDescent="0.35">
      <c r="A89" s="19"/>
      <c r="B89" s="30" t="str">
        <f>B82</f>
        <v>Приобретение  средств вычислительной и оргтехники, оборудования системы связи и безопасности</v>
      </c>
      <c r="C89" s="30">
        <f>C16</f>
        <v>0</v>
      </c>
      <c r="D89" s="29" t="s">
        <v>550</v>
      </c>
      <c r="E89" s="31"/>
      <c r="F89" s="39">
        <f>30.591632/1.18</f>
        <v>25.92511186440678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25.92511186440678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78" zoomScale="53" zoomScaleNormal="53" workbookViewId="0">
      <selection activeCell="B100" sqref="B100:G113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7.5" customHeight="1" x14ac:dyDescent="0.35">
      <c r="A4" s="5">
        <v>1</v>
      </c>
      <c r="B4" s="6" t="s">
        <v>2</v>
      </c>
      <c r="C4" s="113" t="s">
        <v>551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67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/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14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543</v>
      </c>
      <c r="D15" s="111"/>
      <c r="E15" s="2"/>
      <c r="F15" s="2"/>
      <c r="G15" s="3"/>
    </row>
    <row r="16" spans="1:7" ht="31" x14ac:dyDescent="0.35">
      <c r="A16" s="5">
        <v>10</v>
      </c>
      <c r="B16" s="62" t="s">
        <v>19</v>
      </c>
      <c r="C16" s="117"/>
      <c r="D16" s="117"/>
      <c r="E16" s="1"/>
      <c r="F16" s="2"/>
      <c r="G16" s="3"/>
    </row>
    <row r="17" spans="1:7" s="56" customFormat="1" ht="46.5" x14ac:dyDescent="0.35">
      <c r="A17" s="61">
        <v>11</v>
      </c>
      <c r="B17" s="62" t="s">
        <v>173</v>
      </c>
      <c r="C17" s="117"/>
      <c r="D17" s="117"/>
      <c r="E17" s="63"/>
      <c r="F17" s="15"/>
      <c r="G17" s="16"/>
    </row>
    <row r="18" spans="1:7" s="56" customFormat="1" ht="39" customHeight="1" x14ac:dyDescent="0.35">
      <c r="A18" s="61">
        <v>12</v>
      </c>
      <c r="B18" s="62" t="s">
        <v>175</v>
      </c>
      <c r="C18" s="162" t="s">
        <v>552</v>
      </c>
      <c r="D18" s="163"/>
      <c r="E18" s="63"/>
      <c r="F18" s="15"/>
      <c r="G18" s="16"/>
    </row>
    <row r="19" spans="1:7" s="56" customFormat="1" ht="31" customHeight="1" x14ac:dyDescent="0.35">
      <c r="A19" s="61">
        <v>13</v>
      </c>
      <c r="B19" s="62" t="s">
        <v>25</v>
      </c>
      <c r="C19" s="117" t="s">
        <v>553</v>
      </c>
      <c r="D19" s="117"/>
      <c r="E19" s="63"/>
      <c r="F19" s="15"/>
      <c r="G19" s="16"/>
    </row>
    <row r="20" spans="1:7" s="56" customFormat="1" ht="57" x14ac:dyDescent="0.35">
      <c r="A20" s="61">
        <v>14</v>
      </c>
      <c r="B20" s="62" t="s">
        <v>178</v>
      </c>
      <c r="C20" s="117" t="s">
        <v>554</v>
      </c>
      <c r="D20" s="117"/>
      <c r="E20" s="110"/>
      <c r="F20" s="15"/>
      <c r="G20" s="16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547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62" t="s">
        <v>39</v>
      </c>
      <c r="C31" s="117" t="s">
        <v>555</v>
      </c>
      <c r="D31" s="117"/>
      <c r="E31" s="2"/>
      <c r="F31" s="2"/>
      <c r="G31" s="3"/>
    </row>
    <row r="32" spans="1:7" ht="51.75" customHeight="1" x14ac:dyDescent="0.35">
      <c r="A32" s="5" t="s">
        <v>40</v>
      </c>
      <c r="B32" s="62" t="s">
        <v>185</v>
      </c>
      <c r="C32" s="117"/>
      <c r="D32" s="117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/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98.15" customHeight="1" x14ac:dyDescent="0.35">
      <c r="A45" s="119"/>
      <c r="B45" s="9" t="str">
        <f>C31</f>
        <v>Пробретение основных средств необходимо для перевозки инженерно-технических работников с целью производства инженерных осмотров электрооборудования в труднодоступной местности</v>
      </c>
      <c r="C45" s="111" t="s">
        <v>548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/>
      <c r="C59" s="44"/>
      <c r="D59" s="124"/>
      <c r="E59" s="124"/>
      <c r="F59" s="2"/>
      <c r="G59" s="2"/>
      <c r="H59" s="3"/>
    </row>
    <row r="60" spans="1:8" ht="15.5" x14ac:dyDescent="0.35">
      <c r="A60" s="24"/>
      <c r="B60" s="26"/>
      <c r="C60" s="57"/>
      <c r="D60" s="124"/>
      <c r="E60" s="124"/>
      <c r="F60" s="2"/>
      <c r="G60" s="2"/>
      <c r="H60" s="3"/>
    </row>
    <row r="61" spans="1:8" ht="15.5" x14ac:dyDescent="0.35">
      <c r="A61" s="24"/>
      <c r="B61" s="26"/>
      <c r="C61" s="31"/>
      <c r="D61" s="124"/>
      <c r="E61" s="124"/>
      <c r="F61" s="2"/>
      <c r="G61" s="2"/>
      <c r="H61" s="3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Приобретение спецтехники и автотранспорта</v>
      </c>
      <c r="C82" s="48" t="s">
        <v>549</v>
      </c>
      <c r="D82" s="31" t="s">
        <v>210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15.5" x14ac:dyDescent="0.35">
      <c r="A89" s="19"/>
      <c r="B89" s="30" t="str">
        <f>B82</f>
        <v>Приобретение спецтехники и автотранспорта</v>
      </c>
      <c r="C89" s="30">
        <f>C16</f>
        <v>0</v>
      </c>
      <c r="D89" s="29" t="s">
        <v>550</v>
      </c>
      <c r="E89" s="31"/>
      <c r="F89" s="39">
        <f>5.5/1.18</f>
        <v>4.6610169491525424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40">
        <f>F89</f>
        <v>4.6610169491525424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4"/>
  <sheetViews>
    <sheetView zoomScale="52" zoomScaleNormal="52" workbookViewId="0">
      <selection activeCell="A90" sqref="A90:XFD90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7.5" customHeight="1" x14ac:dyDescent="0.35">
      <c r="A4" s="5">
        <v>1</v>
      </c>
      <c r="B4" s="6" t="s">
        <v>2</v>
      </c>
      <c r="C4" s="113" t="s">
        <v>556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68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64" t="s">
        <v>9</v>
      </c>
      <c r="D11" s="165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14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543</v>
      </c>
      <c r="D15" s="111"/>
      <c r="E15" s="2"/>
      <c r="F15" s="2"/>
      <c r="G15" s="3"/>
    </row>
    <row r="16" spans="1:7" ht="31" x14ac:dyDescent="0.35">
      <c r="A16" s="5">
        <v>10</v>
      </c>
      <c r="B16" s="62" t="s">
        <v>19</v>
      </c>
      <c r="C16" s="117"/>
      <c r="D16" s="117"/>
      <c r="E16" s="1"/>
      <c r="F16" s="2"/>
      <c r="G16" s="3"/>
    </row>
    <row r="17" spans="1:7" s="56" customFormat="1" ht="46.5" x14ac:dyDescent="0.35">
      <c r="A17" s="61">
        <v>11</v>
      </c>
      <c r="B17" s="62" t="s">
        <v>173</v>
      </c>
      <c r="C17" s="117"/>
      <c r="D17" s="117"/>
      <c r="E17" s="63"/>
      <c r="F17" s="15"/>
      <c r="G17" s="16"/>
    </row>
    <row r="18" spans="1:7" s="56" customFormat="1" ht="28.5" x14ac:dyDescent="0.35">
      <c r="A18" s="61">
        <v>12</v>
      </c>
      <c r="B18" s="62" t="s">
        <v>175</v>
      </c>
      <c r="C18" s="162" t="s">
        <v>557</v>
      </c>
      <c r="D18" s="163"/>
      <c r="E18" s="63"/>
      <c r="F18" s="15"/>
      <c r="G18" s="16"/>
    </row>
    <row r="19" spans="1:7" s="56" customFormat="1" ht="65.25" customHeight="1" x14ac:dyDescent="0.35">
      <c r="A19" s="61">
        <v>13</v>
      </c>
      <c r="B19" s="62" t="s">
        <v>25</v>
      </c>
      <c r="C19" s="117" t="s">
        <v>558</v>
      </c>
      <c r="D19" s="117"/>
      <c r="E19" s="63"/>
      <c r="F19" s="15"/>
      <c r="G19" s="16"/>
    </row>
    <row r="20" spans="1:7" s="56" customFormat="1" ht="57" x14ac:dyDescent="0.35">
      <c r="A20" s="61">
        <v>14</v>
      </c>
      <c r="B20" s="62" t="s">
        <v>178</v>
      </c>
      <c r="C20" s="117" t="s">
        <v>559</v>
      </c>
      <c r="D20" s="117"/>
      <c r="E20" s="110"/>
      <c r="F20" s="15"/>
      <c r="G20" s="16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560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 t="s">
        <v>561</v>
      </c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57.75" customHeight="1" x14ac:dyDescent="0.35">
      <c r="A31" s="5" t="s">
        <v>38</v>
      </c>
      <c r="B31" s="62" t="s">
        <v>39</v>
      </c>
      <c r="C31" s="117" t="str">
        <f>C19</f>
        <v xml:space="preserve">В рамках реализации распоряжения ХМАО – Югры от 07.10.2011 № 571 – рп "О формировании условий устойчивого развития жилищно-коммунального комплекса Ханты-Мансийского автономного округа - Югры" с целью консолидации электосетевого имущества на территории ХМАО-Югры, расширения зоны обслуживания Общества, осуществления технологического присоединения большего количества потребителей и эффективного оперативного управления энергопотреблением </v>
      </c>
      <c r="D31" s="117"/>
      <c r="E31" s="2"/>
      <c r="F31" s="2"/>
      <c r="G31" s="3"/>
    </row>
    <row r="32" spans="1:7" ht="51.75" customHeight="1" x14ac:dyDescent="0.35">
      <c r="A32" s="5" t="s">
        <v>40</v>
      </c>
      <c r="B32" s="62" t="s">
        <v>185</v>
      </c>
      <c r="C32" s="117" t="str">
        <f>C20</f>
        <v xml:space="preserve">Реализация инвестиционного  проекта предполагает приобретение электросетевого имущество на территрии МО г. Когалым, МО Кондинского района, а также складского помещения в г. Ханты-Мансийске.                                                                                                                                                                                                                                              </v>
      </c>
      <c r="D32" s="117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/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/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93" x14ac:dyDescent="0.35">
      <c r="A45" s="119"/>
      <c r="B45" s="9" t="s">
        <v>562</v>
      </c>
      <c r="C45" s="111" t="str">
        <f>C31</f>
        <v xml:space="preserve">В рамках реализации распоряжения ХМАО – Югры от 07.10.2011 № 571 – рп "О формировании условий устойчивого развития жилищно-коммунального комплекса Ханты-Мансийского автономного округа - Югры" с целью консолидации электосетевого имущества на территории ХМАО-Югры, расширения зоны обслуживания Общества, осуществления технологического присоединения большего количества потребителей и эффективного оперативного управления энергопотреблением 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/>
      <c r="C59" s="44"/>
      <c r="D59" s="124"/>
      <c r="E59" s="124"/>
      <c r="F59" s="2"/>
      <c r="G59" s="2"/>
      <c r="H59" s="3"/>
    </row>
    <row r="60" spans="1:8" ht="15.5" x14ac:dyDescent="0.35">
      <c r="A60" s="24"/>
      <c r="B60" s="26"/>
      <c r="C60" s="57"/>
      <c r="D60" s="124"/>
      <c r="E60" s="124"/>
      <c r="F60" s="2"/>
      <c r="G60" s="2"/>
      <c r="H60" s="3"/>
    </row>
    <row r="61" spans="1:8" ht="15.5" x14ac:dyDescent="0.35">
      <c r="A61" s="24"/>
      <c r="B61" s="26"/>
      <c r="C61" s="31"/>
      <c r="D61" s="124"/>
      <c r="E61" s="124"/>
      <c r="F61" s="2"/>
      <c r="G61" s="2"/>
      <c r="H61" s="3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Приобретение электросетевого и прочего имущества</v>
      </c>
      <c r="C82" s="48" t="s">
        <v>549</v>
      </c>
      <c r="D82" s="31" t="s">
        <v>210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15.5" x14ac:dyDescent="0.35">
      <c r="A89" s="19"/>
      <c r="B89" s="30" t="str">
        <f>B82</f>
        <v>Приобретение электросетевого и прочего имущества</v>
      </c>
      <c r="C89" s="30">
        <f>C16</f>
        <v>0</v>
      </c>
      <c r="D89" s="29" t="s">
        <v>117</v>
      </c>
      <c r="E89" s="31"/>
      <c r="F89" s="39">
        <f>372.59338821/1.18</f>
        <v>315.7571086525424</v>
      </c>
      <c r="G89" s="21"/>
      <c r="H89" s="2"/>
      <c r="I89" s="2"/>
      <c r="J89" s="3"/>
    </row>
    <row r="90" spans="1:10" ht="31" x14ac:dyDescent="0.35">
      <c r="A90" s="19"/>
      <c r="B90" s="30" t="s">
        <v>306</v>
      </c>
      <c r="C90" s="21"/>
      <c r="D90" s="21"/>
      <c r="E90" s="21"/>
      <c r="F90" s="83"/>
      <c r="G90" s="21"/>
      <c r="H90" s="2"/>
      <c r="I90" s="2"/>
      <c r="J90" s="3"/>
    </row>
    <row r="91" spans="1:10" ht="15.5" x14ac:dyDescent="0.35">
      <c r="A91" s="19"/>
      <c r="B91" s="30" t="s">
        <v>118</v>
      </c>
      <c r="C91" s="21"/>
      <c r="D91" s="21"/>
      <c r="E91" s="21"/>
      <c r="F91" s="40">
        <f>F89</f>
        <v>315.7571086525424</v>
      </c>
      <c r="G91" s="21"/>
      <c r="H91" s="2"/>
      <c r="I91" s="2"/>
      <c r="J91" s="3"/>
    </row>
    <row r="93" spans="1:10" ht="15.5" x14ac:dyDescent="0.35">
      <c r="A93" s="14"/>
      <c r="B93" s="112" t="s">
        <v>119</v>
      </c>
      <c r="C93" s="112"/>
      <c r="D93" s="112"/>
      <c r="E93" s="112"/>
      <c r="F93" s="112"/>
      <c r="G93" s="112"/>
      <c r="H93" s="2"/>
      <c r="I93" s="2"/>
      <c r="J93" s="3"/>
    </row>
    <row r="94" spans="1:10" s="56" customFormat="1" ht="16" thickBot="1" x14ac:dyDescent="0.4">
      <c r="A94" s="14"/>
      <c r="B94" s="14"/>
      <c r="C94" s="14"/>
      <c r="D94" s="14"/>
      <c r="E94" s="14"/>
      <c r="F94" s="14"/>
      <c r="G94" s="14"/>
      <c r="H94" s="15"/>
      <c r="I94" s="15"/>
      <c r="J94" s="16"/>
    </row>
    <row r="95" spans="1:10" ht="15.5" x14ac:dyDescent="0.35">
      <c r="A95" s="41">
        <v>47</v>
      </c>
      <c r="B95" s="127"/>
      <c r="C95" s="128"/>
      <c r="D95" s="128"/>
      <c r="E95" s="128"/>
      <c r="F95" s="128"/>
      <c r="G95" s="129"/>
      <c r="H95" s="2"/>
      <c r="I95" s="2"/>
      <c r="J95" s="3"/>
    </row>
    <row r="96" spans="1:10" ht="15" customHeight="1" x14ac:dyDescent="0.35">
      <c r="A96" s="55"/>
      <c r="B96" s="130"/>
      <c r="C96" s="131"/>
      <c r="D96" s="131"/>
      <c r="E96" s="131"/>
      <c r="F96" s="131"/>
      <c r="G96" s="132"/>
    </row>
    <row r="97" spans="1:10" ht="15" customHeight="1" thickBot="1" x14ac:dyDescent="0.4">
      <c r="A97" s="55"/>
      <c r="B97" s="133"/>
      <c r="C97" s="134"/>
      <c r="D97" s="134"/>
      <c r="E97" s="134"/>
      <c r="F97" s="134"/>
      <c r="G97" s="135"/>
    </row>
    <row r="98" spans="1:10" x14ac:dyDescent="0.35">
      <c r="A98" s="55"/>
    </row>
    <row r="99" spans="1:10" ht="15.5" x14ac:dyDescent="0.35">
      <c r="A99" s="14"/>
      <c r="B99" s="112" t="s">
        <v>120</v>
      </c>
      <c r="C99" s="112"/>
      <c r="D99" s="112"/>
      <c r="E99" s="112"/>
      <c r="F99" s="112"/>
      <c r="G99" s="112"/>
      <c r="H99" s="2"/>
      <c r="I99" s="2"/>
      <c r="J99" s="3"/>
    </row>
    <row r="100" spans="1:10" s="56" customFormat="1" ht="16" thickBot="1" x14ac:dyDescent="0.4">
      <c r="A100" s="14"/>
      <c r="B100" s="14"/>
      <c r="C100" s="14"/>
      <c r="D100" s="14"/>
      <c r="E100" s="14"/>
      <c r="F100" s="14"/>
      <c r="G100" s="14"/>
      <c r="H100" s="15"/>
      <c r="I100" s="15"/>
      <c r="J100" s="16"/>
    </row>
    <row r="101" spans="1:10" ht="15.5" x14ac:dyDescent="0.35">
      <c r="A101" s="42">
        <v>48</v>
      </c>
      <c r="B101" s="127"/>
      <c r="C101" s="128"/>
      <c r="D101" s="128"/>
      <c r="E101" s="128"/>
      <c r="F101" s="128"/>
      <c r="G101" s="129"/>
      <c r="H101" s="2"/>
      <c r="I101" s="2"/>
      <c r="J101" s="3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ht="15" customHeight="1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x14ac:dyDescent="0.35">
      <c r="A105" s="55"/>
      <c r="B105" s="130"/>
      <c r="C105" s="131"/>
      <c r="D105" s="131"/>
      <c r="E105" s="131"/>
      <c r="F105" s="131"/>
      <c r="G105" s="132"/>
    </row>
    <row r="106" spans="1:10" ht="15.5" x14ac:dyDescent="0.35">
      <c r="A106" s="3"/>
      <c r="B106" s="130"/>
      <c r="C106" s="131"/>
      <c r="D106" s="131"/>
      <c r="E106" s="131"/>
      <c r="F106" s="131"/>
      <c r="G106" s="132"/>
      <c r="H106" s="3"/>
      <c r="I106" s="3"/>
      <c r="J106" s="3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x14ac:dyDescent="0.35">
      <c r="A113" s="55"/>
      <c r="B113" s="130"/>
      <c r="C113" s="131"/>
      <c r="D113" s="131"/>
      <c r="E113" s="131"/>
      <c r="F113" s="131"/>
      <c r="G113" s="132"/>
    </row>
    <row r="114" spans="1:7" ht="15" thickBot="1" x14ac:dyDescent="0.4">
      <c r="A114" s="55"/>
      <c r="B114" s="133"/>
      <c r="C114" s="134"/>
      <c r="D114" s="134"/>
      <c r="E114" s="134"/>
      <c r="F114" s="134"/>
      <c r="G114" s="135"/>
    </row>
  </sheetData>
  <mergeCells count="54">
    <mergeCell ref="B93:G93"/>
    <mergeCell ref="B95:G97"/>
    <mergeCell ref="B99:G99"/>
    <mergeCell ref="B101:G114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4"/>
  <sheetViews>
    <sheetView topLeftCell="A67" zoomScale="59" zoomScaleNormal="59" workbookViewId="0">
      <selection activeCell="E20" sqref="E20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7.5" customHeight="1" x14ac:dyDescent="0.35">
      <c r="A4" s="5">
        <v>1</v>
      </c>
      <c r="B4" s="6" t="s">
        <v>2</v>
      </c>
      <c r="C4" s="113" t="s">
        <v>563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69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15.5" x14ac:dyDescent="0.35">
      <c r="A11" s="5">
        <v>5</v>
      </c>
      <c r="B11" s="9" t="s">
        <v>10</v>
      </c>
      <c r="C11" s="115"/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14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543</v>
      </c>
      <c r="D15" s="111"/>
      <c r="E15" s="2"/>
      <c r="F15" s="2"/>
      <c r="G15" s="3"/>
    </row>
    <row r="16" spans="1:7" ht="31" x14ac:dyDescent="0.35">
      <c r="A16" s="5">
        <v>10</v>
      </c>
      <c r="B16" s="62" t="s">
        <v>19</v>
      </c>
      <c r="C16" s="117"/>
      <c r="D16" s="117"/>
      <c r="E16" s="1"/>
      <c r="F16" s="2"/>
      <c r="G16" s="3"/>
    </row>
    <row r="17" spans="1:7" s="56" customFormat="1" ht="46.5" x14ac:dyDescent="0.35">
      <c r="A17" s="61">
        <v>11</v>
      </c>
      <c r="B17" s="62" t="s">
        <v>173</v>
      </c>
      <c r="C17" s="117"/>
      <c r="D17" s="117"/>
      <c r="E17" s="63"/>
      <c r="F17" s="15"/>
      <c r="G17" s="16"/>
    </row>
    <row r="18" spans="1:7" s="56" customFormat="1" ht="28.5" x14ac:dyDescent="0.35">
      <c r="A18" s="61">
        <v>12</v>
      </c>
      <c r="B18" s="62" t="s">
        <v>175</v>
      </c>
      <c r="C18" s="162"/>
      <c r="D18" s="163"/>
      <c r="E18" s="63"/>
      <c r="F18" s="15"/>
      <c r="G18" s="16"/>
    </row>
    <row r="19" spans="1:7" s="56" customFormat="1" ht="40.5" customHeight="1" x14ac:dyDescent="0.35">
      <c r="A19" s="61">
        <v>13</v>
      </c>
      <c r="B19" s="62" t="s">
        <v>25</v>
      </c>
      <c r="C19" s="117" t="s">
        <v>564</v>
      </c>
      <c r="D19" s="117"/>
      <c r="E19" s="63"/>
      <c r="F19" s="15"/>
      <c r="G19" s="16"/>
    </row>
    <row r="20" spans="1:7" s="56" customFormat="1" ht="57" x14ac:dyDescent="0.35">
      <c r="A20" s="61">
        <v>14</v>
      </c>
      <c r="B20" s="62" t="s">
        <v>178</v>
      </c>
      <c r="C20" s="117"/>
      <c r="D20" s="117"/>
      <c r="E20" s="110"/>
      <c r="F20" s="15"/>
      <c r="G20" s="16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.15" customHeight="1" x14ac:dyDescent="0.35">
      <c r="A24" s="5">
        <v>15</v>
      </c>
      <c r="B24" s="9" t="s">
        <v>180</v>
      </c>
      <c r="C24" s="111" t="s">
        <v>547</v>
      </c>
      <c r="D24" s="111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156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62" t="s">
        <v>39</v>
      </c>
      <c r="C31" s="117" t="s">
        <v>565</v>
      </c>
      <c r="D31" s="117"/>
      <c r="E31" s="2"/>
      <c r="F31" s="2"/>
      <c r="G31" s="3"/>
    </row>
    <row r="32" spans="1:7" ht="51.75" customHeight="1" x14ac:dyDescent="0.35">
      <c r="A32" s="5" t="s">
        <v>40</v>
      </c>
      <c r="B32" s="62" t="s">
        <v>185</v>
      </c>
      <c r="C32" s="117">
        <f>C16</f>
        <v>0</v>
      </c>
      <c r="D32" s="117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/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 t="s">
        <v>545</v>
      </c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98.15" customHeight="1" x14ac:dyDescent="0.35">
      <c r="A45" s="119"/>
      <c r="B45" s="9" t="str">
        <f>C31</f>
        <v>Создание надежной производственной базы предприятия</v>
      </c>
      <c r="C45" s="111" t="s">
        <v>566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/>
      <c r="C59" s="44"/>
      <c r="D59" s="124"/>
      <c r="E59" s="124"/>
      <c r="F59" s="2"/>
      <c r="G59" s="2"/>
      <c r="H59" s="3"/>
    </row>
    <row r="60" spans="1:8" ht="15.5" x14ac:dyDescent="0.35">
      <c r="A60" s="24"/>
      <c r="B60" s="26"/>
      <c r="C60" s="57"/>
      <c r="D60" s="124"/>
      <c r="E60" s="124"/>
      <c r="F60" s="2"/>
      <c r="G60" s="2"/>
      <c r="H60" s="3"/>
    </row>
    <row r="61" spans="1:8" ht="15.5" x14ac:dyDescent="0.35">
      <c r="A61" s="24"/>
      <c r="B61" s="26"/>
      <c r="C61" s="31"/>
      <c r="D61" s="124"/>
      <c r="E61" s="124"/>
      <c r="F61" s="2"/>
      <c r="G61" s="2"/>
      <c r="H61" s="3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Приобретение оборудования, не входящего в смету строек</v>
      </c>
      <c r="C82" s="48" t="s">
        <v>549</v>
      </c>
      <c r="D82" s="31" t="s">
        <v>210</v>
      </c>
      <c r="E82" s="31" t="s">
        <v>167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24"/>
      <c r="B88" s="25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15.5" x14ac:dyDescent="0.35">
      <c r="A89" s="19"/>
      <c r="B89" s="30" t="str">
        <f>B82</f>
        <v>Приобретение оборудования, не входящего в смету строек</v>
      </c>
      <c r="C89" s="30">
        <f>C16</f>
        <v>0</v>
      </c>
      <c r="D89" s="29"/>
      <c r="E89" s="31"/>
      <c r="F89" s="39">
        <f>26.74/1.18</f>
        <v>22.661016949152543</v>
      </c>
      <c r="G89" s="21"/>
      <c r="H89" s="2"/>
      <c r="I89" s="2"/>
      <c r="J89" s="3"/>
    </row>
    <row r="90" spans="1:10" ht="31" x14ac:dyDescent="0.35">
      <c r="A90" s="19"/>
      <c r="B90" s="30" t="s">
        <v>306</v>
      </c>
      <c r="C90" s="21"/>
      <c r="D90" s="21"/>
      <c r="E90" s="21"/>
      <c r="F90" s="83"/>
      <c r="G90" s="21"/>
      <c r="H90" s="2"/>
      <c r="I90" s="2"/>
      <c r="J90" s="3"/>
    </row>
    <row r="91" spans="1:10" ht="15.5" x14ac:dyDescent="0.35">
      <c r="A91" s="19"/>
      <c r="B91" s="30" t="s">
        <v>118</v>
      </c>
      <c r="C91" s="21"/>
      <c r="D91" s="21"/>
      <c r="E91" s="21"/>
      <c r="F91" s="40">
        <f>F89</f>
        <v>22.661016949152543</v>
      </c>
      <c r="G91" s="21"/>
      <c r="H91" s="2"/>
      <c r="I91" s="2"/>
      <c r="J91" s="3"/>
    </row>
    <row r="93" spans="1:10" ht="15.5" x14ac:dyDescent="0.35">
      <c r="A93" s="14"/>
      <c r="B93" s="112" t="s">
        <v>119</v>
      </c>
      <c r="C93" s="112"/>
      <c r="D93" s="112"/>
      <c r="E93" s="112"/>
      <c r="F93" s="112"/>
      <c r="G93" s="112"/>
      <c r="H93" s="2"/>
      <c r="I93" s="2"/>
      <c r="J93" s="3"/>
    </row>
    <row r="94" spans="1:10" s="56" customFormat="1" ht="16" thickBot="1" x14ac:dyDescent="0.4">
      <c r="A94" s="14"/>
      <c r="B94" s="14"/>
      <c r="C94" s="14"/>
      <c r="D94" s="14"/>
      <c r="E94" s="14"/>
      <c r="F94" s="14"/>
      <c r="G94" s="14"/>
      <c r="H94" s="15"/>
      <c r="I94" s="15"/>
      <c r="J94" s="16"/>
    </row>
    <row r="95" spans="1:10" ht="15.5" x14ac:dyDescent="0.35">
      <c r="A95" s="41">
        <v>47</v>
      </c>
      <c r="B95" s="127"/>
      <c r="C95" s="128"/>
      <c r="D95" s="128"/>
      <c r="E95" s="128"/>
      <c r="F95" s="128"/>
      <c r="G95" s="129"/>
      <c r="H95" s="2"/>
      <c r="I95" s="2"/>
      <c r="J95" s="3"/>
    </row>
    <row r="96" spans="1:10" ht="15" customHeight="1" x14ac:dyDescent="0.35">
      <c r="A96" s="55"/>
      <c r="B96" s="130"/>
      <c r="C96" s="131"/>
      <c r="D96" s="131"/>
      <c r="E96" s="131"/>
      <c r="F96" s="131"/>
      <c r="G96" s="132"/>
    </row>
    <row r="97" spans="1:10" ht="15" customHeight="1" thickBot="1" x14ac:dyDescent="0.4">
      <c r="A97" s="55"/>
      <c r="B97" s="133"/>
      <c r="C97" s="134"/>
      <c r="D97" s="134"/>
      <c r="E97" s="134"/>
      <c r="F97" s="134"/>
      <c r="G97" s="135"/>
    </row>
    <row r="98" spans="1:10" x14ac:dyDescent="0.35">
      <c r="A98" s="55"/>
    </row>
    <row r="99" spans="1:10" ht="15.5" x14ac:dyDescent="0.35">
      <c r="A99" s="14"/>
      <c r="B99" s="112" t="s">
        <v>120</v>
      </c>
      <c r="C99" s="112"/>
      <c r="D99" s="112"/>
      <c r="E99" s="112"/>
      <c r="F99" s="112"/>
      <c r="G99" s="112"/>
      <c r="H99" s="2"/>
      <c r="I99" s="2"/>
      <c r="J99" s="3"/>
    </row>
    <row r="100" spans="1:10" s="56" customFormat="1" ht="16" thickBot="1" x14ac:dyDescent="0.4">
      <c r="A100" s="14"/>
      <c r="B100" s="14"/>
      <c r="C100" s="14"/>
      <c r="D100" s="14"/>
      <c r="E100" s="14"/>
      <c r="F100" s="14"/>
      <c r="G100" s="14"/>
      <c r="H100" s="15"/>
      <c r="I100" s="15"/>
      <c r="J100" s="16"/>
    </row>
    <row r="101" spans="1:10" ht="15.5" x14ac:dyDescent="0.35">
      <c r="A101" s="42">
        <v>48</v>
      </c>
      <c r="B101" s="127"/>
      <c r="C101" s="128"/>
      <c r="D101" s="128"/>
      <c r="E101" s="128"/>
      <c r="F101" s="128"/>
      <c r="G101" s="129"/>
      <c r="H101" s="2"/>
      <c r="I101" s="2"/>
      <c r="J101" s="3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ht="15" customHeight="1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x14ac:dyDescent="0.35">
      <c r="A105" s="55"/>
      <c r="B105" s="130"/>
      <c r="C105" s="131"/>
      <c r="D105" s="131"/>
      <c r="E105" s="131"/>
      <c r="F105" s="131"/>
      <c r="G105" s="132"/>
    </row>
    <row r="106" spans="1:10" ht="15.5" x14ac:dyDescent="0.35">
      <c r="A106" s="3"/>
      <c r="B106" s="130"/>
      <c r="C106" s="131"/>
      <c r="D106" s="131"/>
      <c r="E106" s="131"/>
      <c r="F106" s="131"/>
      <c r="G106" s="132"/>
      <c r="H106" s="3"/>
      <c r="I106" s="3"/>
      <c r="J106" s="3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x14ac:dyDescent="0.35">
      <c r="A113" s="55"/>
      <c r="B113" s="130"/>
      <c r="C113" s="131"/>
      <c r="D113" s="131"/>
      <c r="E113" s="131"/>
      <c r="F113" s="131"/>
      <c r="G113" s="132"/>
    </row>
    <row r="114" spans="1:7" ht="15" thickBot="1" x14ac:dyDescent="0.4">
      <c r="A114" s="55"/>
      <c r="B114" s="133"/>
      <c r="C114" s="134"/>
      <c r="D114" s="134"/>
      <c r="E114" s="134"/>
      <c r="F114" s="134"/>
      <c r="G114" s="135"/>
    </row>
  </sheetData>
  <mergeCells count="54">
    <mergeCell ref="B93:G93"/>
    <mergeCell ref="B95:G97"/>
    <mergeCell ref="B99:G99"/>
    <mergeCell ref="B101:G114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3"/>
  <sheetViews>
    <sheetView topLeftCell="A52" zoomScale="72" zoomScaleNormal="72" workbookViewId="0">
      <selection activeCell="C82" sqref="C82"/>
    </sheetView>
  </sheetViews>
  <sheetFormatPr defaultColWidth="9.1796875" defaultRowHeight="15.5" x14ac:dyDescent="0.35"/>
  <cols>
    <col min="1" max="1" width="16" style="43" customWidth="1"/>
    <col min="2" max="2" width="57.7265625" style="3" customWidth="1"/>
    <col min="3" max="3" width="43.1796875" style="3" customWidth="1"/>
    <col min="4" max="4" width="92.453125" style="3" customWidth="1"/>
    <col min="5" max="5" width="17.81640625" style="3" customWidth="1"/>
    <col min="6" max="7" width="29.26953125" style="3" customWidth="1"/>
    <col min="8" max="16384" width="9.1796875" style="3"/>
  </cols>
  <sheetData>
    <row r="2" spans="1:6" x14ac:dyDescent="0.35">
      <c r="A2" s="1"/>
      <c r="B2" s="112" t="s">
        <v>0</v>
      </c>
      <c r="C2" s="112"/>
      <c r="D2" s="112"/>
      <c r="E2" s="2"/>
      <c r="F2" s="2"/>
    </row>
    <row r="3" spans="1:6" ht="48" customHeight="1" x14ac:dyDescent="0.35">
      <c r="A3" s="4" t="s">
        <v>1</v>
      </c>
      <c r="B3" s="2"/>
      <c r="C3" s="2"/>
      <c r="D3" s="2"/>
      <c r="E3" s="2"/>
      <c r="F3" s="2"/>
    </row>
    <row r="4" spans="1:6" ht="30" customHeight="1" x14ac:dyDescent="0.35">
      <c r="A4" s="5">
        <v>1</v>
      </c>
      <c r="B4" s="6" t="s">
        <v>2</v>
      </c>
      <c r="C4" s="113" t="s">
        <v>159</v>
      </c>
      <c r="D4" s="114"/>
      <c r="E4" s="2"/>
      <c r="F4" s="2"/>
    </row>
    <row r="5" spans="1:6" x14ac:dyDescent="0.35">
      <c r="A5" s="5">
        <v>2</v>
      </c>
      <c r="B5" s="6" t="s">
        <v>4</v>
      </c>
      <c r="C5" s="7">
        <v>7</v>
      </c>
      <c r="D5" s="2"/>
      <c r="E5" s="2"/>
      <c r="F5" s="2"/>
    </row>
    <row r="6" spans="1:6" x14ac:dyDescent="0.35">
      <c r="A6" s="5">
        <v>3</v>
      </c>
      <c r="B6" s="6" t="s">
        <v>5</v>
      </c>
      <c r="C6" s="6" t="s">
        <v>6</v>
      </c>
      <c r="D6" s="2"/>
      <c r="E6" s="2"/>
      <c r="F6" s="2"/>
    </row>
    <row r="7" spans="1:6" x14ac:dyDescent="0.35">
      <c r="A7" s="1"/>
      <c r="B7" s="2"/>
      <c r="C7" s="2"/>
      <c r="D7" s="2"/>
      <c r="E7" s="2"/>
      <c r="F7" s="2"/>
    </row>
    <row r="8" spans="1:6" x14ac:dyDescent="0.35">
      <c r="A8" s="8"/>
      <c r="B8" s="112" t="s">
        <v>7</v>
      </c>
      <c r="C8" s="112"/>
      <c r="D8" s="112"/>
      <c r="E8" s="2"/>
      <c r="F8" s="2"/>
    </row>
    <row r="9" spans="1:6" x14ac:dyDescent="0.35">
      <c r="A9" s="1"/>
      <c r="B9" s="2"/>
      <c r="C9" s="2"/>
      <c r="D9" s="2"/>
      <c r="E9" s="2"/>
      <c r="F9" s="2"/>
    </row>
    <row r="10" spans="1:6" ht="46.5" x14ac:dyDescent="0.35">
      <c r="A10" s="5">
        <v>4</v>
      </c>
      <c r="B10" s="9" t="s">
        <v>8</v>
      </c>
      <c r="C10" s="111" t="s">
        <v>9</v>
      </c>
      <c r="D10" s="111"/>
      <c r="E10" s="2"/>
      <c r="F10" s="2"/>
    </row>
    <row r="11" spans="1:6" ht="39.75" customHeight="1" x14ac:dyDescent="0.35">
      <c r="A11" s="5">
        <v>5</v>
      </c>
      <c r="B11" s="9" t="s">
        <v>10</v>
      </c>
      <c r="C11" s="115" t="s">
        <v>148</v>
      </c>
      <c r="D11" s="116"/>
      <c r="E11" s="2"/>
      <c r="F11" s="2"/>
    </row>
    <row r="12" spans="1:6" ht="31" x14ac:dyDescent="0.35">
      <c r="A12" s="5">
        <v>6</v>
      </c>
      <c r="B12" s="9" t="s">
        <v>12</v>
      </c>
      <c r="C12" s="111" t="s">
        <v>9</v>
      </c>
      <c r="D12" s="111"/>
      <c r="E12" s="2"/>
      <c r="F12" s="2"/>
    </row>
    <row r="13" spans="1:6" x14ac:dyDescent="0.35">
      <c r="A13" s="5">
        <v>7</v>
      </c>
      <c r="B13" s="9" t="s">
        <v>13</v>
      </c>
      <c r="C13" s="111" t="s">
        <v>14</v>
      </c>
      <c r="D13" s="111"/>
      <c r="E13" s="2"/>
      <c r="F13" s="2"/>
    </row>
    <row r="14" spans="1:6" ht="31" x14ac:dyDescent="0.35">
      <c r="A14" s="5">
        <v>8</v>
      </c>
      <c r="B14" s="9" t="s">
        <v>15</v>
      </c>
      <c r="C14" s="111" t="s">
        <v>16</v>
      </c>
      <c r="D14" s="111"/>
      <c r="E14" s="2"/>
      <c r="F14" s="2"/>
    </row>
    <row r="15" spans="1:6" x14ac:dyDescent="0.35">
      <c r="A15" s="5">
        <v>9</v>
      </c>
      <c r="B15" s="9" t="s">
        <v>17</v>
      </c>
      <c r="C15" s="111" t="s">
        <v>18</v>
      </c>
      <c r="D15" s="111"/>
      <c r="E15" s="2"/>
      <c r="F15" s="2"/>
    </row>
    <row r="16" spans="1:6" ht="31" x14ac:dyDescent="0.35">
      <c r="A16" s="5">
        <v>10</v>
      </c>
      <c r="B16" s="9" t="s">
        <v>19</v>
      </c>
      <c r="C16" s="111" t="s">
        <v>160</v>
      </c>
      <c r="D16" s="111"/>
      <c r="E16" s="1"/>
      <c r="F16" s="2"/>
    </row>
    <row r="17" spans="1:6" ht="46.5" x14ac:dyDescent="0.35">
      <c r="A17" s="5">
        <v>11</v>
      </c>
      <c r="B17" s="9" t="s">
        <v>21</v>
      </c>
      <c r="C17" s="111" t="s">
        <v>161</v>
      </c>
      <c r="D17" s="111"/>
      <c r="E17" s="1"/>
      <c r="F17" s="2"/>
    </row>
    <row r="18" spans="1:6" ht="31" x14ac:dyDescent="0.35">
      <c r="A18" s="5">
        <v>12</v>
      </c>
      <c r="B18" s="9" t="s">
        <v>23</v>
      </c>
      <c r="C18" s="117" t="s">
        <v>162</v>
      </c>
      <c r="D18" s="117"/>
      <c r="E18" s="1"/>
      <c r="F18" s="2"/>
    </row>
    <row r="19" spans="1:6" ht="31" x14ac:dyDescent="0.35">
      <c r="A19" s="5">
        <v>13</v>
      </c>
      <c r="B19" s="9" t="s">
        <v>25</v>
      </c>
      <c r="C19" s="111" t="s">
        <v>163</v>
      </c>
      <c r="D19" s="111"/>
      <c r="E19" s="1"/>
      <c r="F19" s="2"/>
    </row>
    <row r="20" spans="1:6" ht="62" x14ac:dyDescent="0.35">
      <c r="A20" s="5">
        <v>14</v>
      </c>
      <c r="B20" s="9" t="s">
        <v>27</v>
      </c>
      <c r="C20" s="117" t="s">
        <v>164</v>
      </c>
      <c r="D20" s="117"/>
      <c r="E20" s="11"/>
      <c r="F20" s="2"/>
    </row>
    <row r="22" spans="1:6" x14ac:dyDescent="0.35">
      <c r="A22" s="8"/>
      <c r="B22" s="112" t="s">
        <v>29</v>
      </c>
      <c r="C22" s="112"/>
      <c r="D22" s="112"/>
      <c r="E22" s="2"/>
      <c r="F22" s="2"/>
    </row>
    <row r="23" spans="1:6" x14ac:dyDescent="0.35">
      <c r="A23" s="1"/>
      <c r="B23" s="2"/>
      <c r="C23" s="2"/>
      <c r="D23" s="2"/>
      <c r="E23" s="2"/>
      <c r="F23" s="2"/>
    </row>
    <row r="24" spans="1:6" ht="46.5" x14ac:dyDescent="0.35">
      <c r="A24" s="5">
        <v>15</v>
      </c>
      <c r="B24" s="9" t="s">
        <v>30</v>
      </c>
      <c r="C24" s="111" t="s">
        <v>154</v>
      </c>
      <c r="D24" s="111"/>
      <c r="E24" s="11"/>
      <c r="F24" s="2"/>
    </row>
    <row r="25" spans="1:6" ht="46.5" x14ac:dyDescent="0.35">
      <c r="A25" s="5">
        <v>16</v>
      </c>
      <c r="B25" s="9" t="s">
        <v>32</v>
      </c>
      <c r="C25" s="111" t="s">
        <v>33</v>
      </c>
      <c r="D25" s="111"/>
      <c r="E25" s="2"/>
      <c r="F25" s="2"/>
    </row>
    <row r="26" spans="1:6" ht="62" x14ac:dyDescent="0.35">
      <c r="A26" s="5">
        <v>17</v>
      </c>
      <c r="B26" s="9" t="s">
        <v>34</v>
      </c>
      <c r="C26" s="111" t="s">
        <v>165</v>
      </c>
      <c r="D26" s="111"/>
      <c r="E26" s="2"/>
      <c r="F26" s="2"/>
    </row>
    <row r="27" spans="1:6" ht="29.25" customHeight="1" x14ac:dyDescent="0.35">
      <c r="A27" s="5">
        <v>18</v>
      </c>
      <c r="B27" s="9" t="s">
        <v>35</v>
      </c>
      <c r="C27" s="111" t="s">
        <v>156</v>
      </c>
      <c r="D27" s="111"/>
      <c r="E27" s="2"/>
      <c r="F27" s="2"/>
    </row>
    <row r="29" spans="1:6" x14ac:dyDescent="0.35">
      <c r="A29" s="8"/>
      <c r="B29" s="112" t="s">
        <v>37</v>
      </c>
      <c r="C29" s="112"/>
      <c r="D29" s="112"/>
      <c r="E29" s="2"/>
      <c r="F29" s="2"/>
    </row>
    <row r="30" spans="1:6" x14ac:dyDescent="0.35">
      <c r="A30" s="1"/>
      <c r="B30" s="2"/>
      <c r="C30" s="2"/>
      <c r="D30" s="2"/>
      <c r="E30" s="2"/>
      <c r="F30" s="2"/>
    </row>
    <row r="31" spans="1:6" ht="39" customHeight="1" x14ac:dyDescent="0.35">
      <c r="A31" s="5" t="s">
        <v>38</v>
      </c>
      <c r="B31" s="9" t="s">
        <v>39</v>
      </c>
      <c r="C31" s="111" t="str">
        <f>C17</f>
        <v>Реализация проекта направлена на повышение качества и надёжности электроснабжения потребителей в г. Белоярский</v>
      </c>
      <c r="D31" s="111"/>
      <c r="E31" s="2"/>
      <c r="F31" s="2"/>
    </row>
    <row r="32" spans="1:6" ht="51.75" customHeight="1" x14ac:dyDescent="0.35">
      <c r="A32" s="5" t="s">
        <v>40</v>
      </c>
      <c r="B32" s="9" t="s">
        <v>41</v>
      </c>
      <c r="C32" s="111" t="s">
        <v>160</v>
      </c>
      <c r="D32" s="111"/>
      <c r="E32" s="12"/>
      <c r="F32" s="2"/>
    </row>
    <row r="33" spans="1:7" ht="46.5" x14ac:dyDescent="0.35">
      <c r="A33" s="5" t="s">
        <v>43</v>
      </c>
      <c r="B33" s="9" t="s">
        <v>44</v>
      </c>
      <c r="C33" s="111" t="s">
        <v>166</v>
      </c>
      <c r="D33" s="111"/>
      <c r="E33" s="2"/>
      <c r="F33" s="2"/>
    </row>
    <row r="34" spans="1:7" ht="62" x14ac:dyDescent="0.35">
      <c r="A34" s="5" t="s">
        <v>46</v>
      </c>
      <c r="B34" s="9" t="s">
        <v>47</v>
      </c>
      <c r="C34" s="111" t="s">
        <v>9</v>
      </c>
      <c r="D34" s="111"/>
      <c r="E34" s="2"/>
      <c r="F34" s="2"/>
    </row>
    <row r="36" spans="1:7" x14ac:dyDescent="0.35">
      <c r="A36" s="8"/>
      <c r="B36" s="112" t="s">
        <v>48</v>
      </c>
      <c r="C36" s="112"/>
      <c r="D36" s="112"/>
      <c r="E36" s="2"/>
      <c r="F36" s="2"/>
    </row>
    <row r="37" spans="1:7" x14ac:dyDescent="0.35">
      <c r="A37" s="1"/>
      <c r="B37" s="2"/>
      <c r="C37" s="2"/>
      <c r="D37" s="2"/>
      <c r="E37" s="2"/>
      <c r="F37" s="2"/>
    </row>
    <row r="38" spans="1:7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</row>
    <row r="39" spans="1:7" ht="48" customHeight="1" x14ac:dyDescent="0.35">
      <c r="A39" s="5" t="s">
        <v>52</v>
      </c>
      <c r="B39" s="9" t="s">
        <v>53</v>
      </c>
      <c r="C39" s="117"/>
      <c r="D39" s="117"/>
      <c r="E39" s="2"/>
      <c r="F39" s="2"/>
    </row>
    <row r="40" spans="1:7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</row>
    <row r="42" spans="1:7" x14ac:dyDescent="0.35">
      <c r="A42" s="8"/>
      <c r="B42" s="112" t="s">
        <v>57</v>
      </c>
      <c r="C42" s="112"/>
      <c r="D42" s="112"/>
      <c r="E42" s="2"/>
      <c r="F42" s="2"/>
    </row>
    <row r="43" spans="1:7" x14ac:dyDescent="0.35">
      <c r="A43" s="1"/>
      <c r="B43" s="2"/>
      <c r="C43" s="2"/>
      <c r="D43" s="2"/>
      <c r="E43" s="2"/>
      <c r="F43" s="2"/>
    </row>
    <row r="44" spans="1:7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</row>
    <row r="45" spans="1:7" ht="46.5" x14ac:dyDescent="0.35">
      <c r="A45" s="119"/>
      <c r="B45" s="9" t="str">
        <f>C31</f>
        <v>Реализация проекта направлена на повышение качества и надёжности электроснабжения потребителей в г. Белоярский</v>
      </c>
      <c r="C45" s="111" t="str">
        <f>C18</f>
        <v>Текущее состояние сетей не обеспечивает возросшую потребность в электроэнергии.</v>
      </c>
      <c r="D45" s="121"/>
      <c r="E45" s="2"/>
      <c r="F45" s="2"/>
    </row>
    <row r="47" spans="1:7" x14ac:dyDescent="0.35">
      <c r="A47" s="14"/>
      <c r="B47" s="112" t="s">
        <v>61</v>
      </c>
      <c r="C47" s="112"/>
      <c r="D47" s="112"/>
      <c r="E47" s="112"/>
      <c r="F47" s="2"/>
      <c r="G47" s="2"/>
    </row>
    <row r="48" spans="1:7" s="16" customFormat="1" x14ac:dyDescent="0.35">
      <c r="A48" s="14"/>
      <c r="B48" s="14"/>
      <c r="C48" s="14"/>
      <c r="D48" s="14"/>
      <c r="E48" s="14"/>
      <c r="F48" s="15"/>
      <c r="G48" s="15"/>
    </row>
    <row r="49" spans="1:7" x14ac:dyDescent="0.35">
      <c r="A49" s="22">
        <v>41</v>
      </c>
      <c r="B49" s="23" t="s">
        <v>62</v>
      </c>
      <c r="C49" s="18" t="s">
        <v>63</v>
      </c>
      <c r="D49" s="18" t="s">
        <v>64</v>
      </c>
      <c r="E49" s="18" t="s">
        <v>65</v>
      </c>
      <c r="F49" s="2"/>
      <c r="G49" s="2"/>
    </row>
    <row r="50" spans="1:7" ht="30" x14ac:dyDescent="0.35">
      <c r="A50" s="24"/>
      <c r="B50" s="25" t="s">
        <v>66</v>
      </c>
      <c r="C50" s="13" t="s">
        <v>67</v>
      </c>
      <c r="D50" s="13" t="s">
        <v>68</v>
      </c>
      <c r="E50" s="13" t="s">
        <v>69</v>
      </c>
      <c r="F50" s="2"/>
      <c r="G50" s="2"/>
    </row>
    <row r="51" spans="1:7" x14ac:dyDescent="0.35">
      <c r="A51" s="24"/>
      <c r="B51" s="48"/>
      <c r="C51" s="21"/>
      <c r="D51" s="21"/>
      <c r="E51" s="21"/>
      <c r="F51" s="2"/>
      <c r="G51" s="2"/>
    </row>
    <row r="52" spans="1:7" x14ac:dyDescent="0.35">
      <c r="A52" s="24"/>
      <c r="B52" s="48"/>
      <c r="C52" s="21"/>
      <c r="D52" s="21"/>
      <c r="E52" s="21"/>
      <c r="F52" s="2"/>
      <c r="G52" s="2"/>
    </row>
    <row r="53" spans="1:7" ht="18" customHeight="1" x14ac:dyDescent="0.35">
      <c r="A53" s="24"/>
      <c r="B53" s="48"/>
      <c r="C53" s="21"/>
      <c r="D53" s="21"/>
      <c r="E53" s="21"/>
      <c r="F53" s="2"/>
      <c r="G53" s="2"/>
    </row>
    <row r="54" spans="1:7" x14ac:dyDescent="0.35">
      <c r="A54" s="3"/>
    </row>
    <row r="55" spans="1:7" x14ac:dyDescent="0.35">
      <c r="A55" s="14"/>
      <c r="B55" s="112" t="s">
        <v>70</v>
      </c>
      <c r="C55" s="112"/>
      <c r="D55" s="112"/>
      <c r="E55" s="112"/>
      <c r="F55" s="2"/>
      <c r="G55" s="2"/>
    </row>
    <row r="56" spans="1:7" s="16" customFormat="1" x14ac:dyDescent="0.35">
      <c r="A56" s="14"/>
      <c r="B56" s="14"/>
      <c r="C56" s="14"/>
      <c r="D56" s="14"/>
      <c r="E56" s="14"/>
      <c r="F56" s="15"/>
      <c r="G56" s="15"/>
    </row>
    <row r="57" spans="1:7" x14ac:dyDescent="0.35">
      <c r="A57" s="22">
        <v>42</v>
      </c>
      <c r="B57" s="23" t="s">
        <v>71</v>
      </c>
      <c r="C57" s="23" t="s">
        <v>72</v>
      </c>
      <c r="D57" s="23" t="s">
        <v>73</v>
      </c>
      <c r="E57" s="23" t="s">
        <v>65</v>
      </c>
      <c r="F57" s="2"/>
      <c r="G57" s="2"/>
    </row>
    <row r="58" spans="1:7" x14ac:dyDescent="0.35">
      <c r="A58" s="24"/>
      <c r="B58" s="25" t="s">
        <v>74</v>
      </c>
      <c r="C58" s="25" t="s">
        <v>75</v>
      </c>
      <c r="D58" s="137" t="s">
        <v>76</v>
      </c>
      <c r="E58" s="137"/>
      <c r="F58" s="2"/>
      <c r="G58" s="2"/>
    </row>
    <row r="59" spans="1:7" x14ac:dyDescent="0.35">
      <c r="A59" s="24"/>
      <c r="B59" s="26"/>
      <c r="C59" s="27"/>
      <c r="D59" s="138"/>
      <c r="E59" s="138"/>
      <c r="F59" s="2"/>
      <c r="G59" s="2"/>
    </row>
    <row r="60" spans="1:7" x14ac:dyDescent="0.35">
      <c r="A60" s="24"/>
      <c r="B60" s="26"/>
      <c r="C60" s="28"/>
      <c r="D60" s="138"/>
      <c r="E60" s="138"/>
      <c r="F60" s="2"/>
      <c r="G60" s="2"/>
    </row>
    <row r="61" spans="1:7" x14ac:dyDescent="0.35">
      <c r="A61" s="24"/>
      <c r="B61" s="26"/>
      <c r="C61" s="29"/>
      <c r="D61" s="138"/>
      <c r="E61" s="138"/>
      <c r="F61" s="2"/>
      <c r="G61" s="2"/>
    </row>
    <row r="62" spans="1:7" x14ac:dyDescent="0.35">
      <c r="A62" s="53"/>
      <c r="B62" s="16"/>
      <c r="C62" s="16"/>
      <c r="D62" s="16"/>
      <c r="E62" s="16"/>
    </row>
    <row r="63" spans="1:7" x14ac:dyDescent="0.35">
      <c r="A63" s="14"/>
      <c r="B63" s="139" t="s">
        <v>77</v>
      </c>
      <c r="C63" s="139"/>
      <c r="D63" s="139"/>
      <c r="E63" s="139"/>
      <c r="F63" s="2"/>
      <c r="G63" s="2"/>
    </row>
    <row r="64" spans="1:7" s="16" customFormat="1" x14ac:dyDescent="0.35">
      <c r="A64" s="14"/>
      <c r="B64" s="14"/>
      <c r="C64" s="14"/>
      <c r="D64" s="14"/>
      <c r="E64" s="14"/>
      <c r="F64" s="15"/>
      <c r="G64" s="15"/>
    </row>
    <row r="65" spans="1:7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</row>
    <row r="66" spans="1:7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</row>
    <row r="67" spans="1:7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</row>
    <row r="68" spans="1:7" x14ac:dyDescent="0.35">
      <c r="A68" s="19"/>
      <c r="B68" s="123"/>
      <c r="C68" s="21"/>
      <c r="D68" s="21"/>
      <c r="E68" s="21"/>
      <c r="F68" s="2"/>
      <c r="G68" s="2"/>
    </row>
    <row r="69" spans="1:7" x14ac:dyDescent="0.35">
      <c r="A69" s="19"/>
      <c r="B69" s="123"/>
      <c r="C69" s="21"/>
      <c r="D69" s="21"/>
      <c r="E69" s="21"/>
      <c r="F69" s="2"/>
      <c r="G69" s="2"/>
    </row>
    <row r="70" spans="1:7" x14ac:dyDescent="0.35">
      <c r="A70" s="3"/>
    </row>
    <row r="71" spans="1:7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</row>
    <row r="72" spans="1:7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</row>
    <row r="73" spans="1:7" x14ac:dyDescent="0.35">
      <c r="A73" s="19"/>
      <c r="B73" s="123"/>
      <c r="C73" s="21"/>
      <c r="D73" s="21"/>
      <c r="E73" s="21"/>
      <c r="F73" s="2"/>
      <c r="G73" s="2"/>
    </row>
    <row r="74" spans="1:7" x14ac:dyDescent="0.35">
      <c r="A74" s="19"/>
      <c r="B74" s="123"/>
      <c r="C74" s="21"/>
      <c r="D74" s="21"/>
      <c r="E74" s="21"/>
      <c r="F74" s="2"/>
      <c r="G74" s="2"/>
    </row>
    <row r="75" spans="1:7" x14ac:dyDescent="0.35">
      <c r="A75" s="19"/>
      <c r="B75" s="123"/>
      <c r="C75" s="21"/>
      <c r="D75" s="21"/>
      <c r="E75" s="21"/>
      <c r="F75" s="2"/>
      <c r="G75" s="2"/>
    </row>
    <row r="77" spans="1:7" x14ac:dyDescent="0.35">
      <c r="A77" s="14"/>
      <c r="B77" s="112" t="s">
        <v>91</v>
      </c>
      <c r="C77" s="112"/>
      <c r="D77" s="112"/>
      <c r="E77" s="112"/>
      <c r="F77" s="2"/>
      <c r="G77" s="2"/>
    </row>
    <row r="78" spans="1:7" s="16" customFormat="1" x14ac:dyDescent="0.35">
      <c r="A78" s="14"/>
      <c r="B78" s="14"/>
      <c r="C78" s="14"/>
      <c r="D78" s="14"/>
      <c r="E78" s="14"/>
      <c r="F78" s="15"/>
      <c r="G78" s="15"/>
    </row>
    <row r="79" spans="1:7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</row>
    <row r="80" spans="1:7" ht="31.5" customHeight="1" x14ac:dyDescent="0.35">
      <c r="A80" s="19"/>
      <c r="B80" s="123" t="s">
        <v>95</v>
      </c>
      <c r="C80" s="123" t="s">
        <v>96</v>
      </c>
      <c r="D80" s="123" t="s">
        <v>97</v>
      </c>
      <c r="E80" s="123"/>
      <c r="F80" s="2"/>
      <c r="G80" s="2"/>
    </row>
    <row r="81" spans="1:9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</row>
    <row r="82" spans="1:9" ht="58.5" customHeight="1" x14ac:dyDescent="0.35">
      <c r="A82" s="19"/>
      <c r="B82" s="30" t="str">
        <f>C4</f>
        <v>Реконструкция КЛ-10 кВ в г. Белоярский Белоярского района</v>
      </c>
      <c r="C82" s="48" t="s">
        <v>158</v>
      </c>
      <c r="D82" s="31" t="s">
        <v>102</v>
      </c>
      <c r="E82" s="31" t="s">
        <v>167</v>
      </c>
      <c r="F82" s="2"/>
      <c r="G82" s="2"/>
    </row>
    <row r="83" spans="1:9" s="35" customFormat="1" x14ac:dyDescent="0.35">
      <c r="A83" s="32"/>
      <c r="B83" s="136" t="s">
        <v>103</v>
      </c>
      <c r="C83" s="136"/>
      <c r="D83" s="33"/>
      <c r="E83" s="33"/>
      <c r="F83" s="34"/>
      <c r="G83" s="34"/>
    </row>
    <row r="85" spans="1:9" x14ac:dyDescent="0.35">
      <c r="A85" s="14"/>
      <c r="B85" s="139" t="s">
        <v>104</v>
      </c>
      <c r="C85" s="139"/>
      <c r="D85" s="139"/>
      <c r="E85" s="139"/>
      <c r="F85" s="139"/>
      <c r="G85" s="139"/>
      <c r="H85" s="2"/>
      <c r="I85" s="2"/>
    </row>
    <row r="86" spans="1:9" s="16" customFormat="1" x14ac:dyDescent="0.35">
      <c r="A86" s="14"/>
      <c r="B86" s="14"/>
      <c r="C86" s="14"/>
      <c r="D86" s="14"/>
      <c r="E86" s="14"/>
      <c r="F86" s="14"/>
      <c r="G86" s="14"/>
      <c r="H86" s="15"/>
      <c r="I86" s="15"/>
    </row>
    <row r="87" spans="1:9" x14ac:dyDescent="0.35">
      <c r="A87" s="22">
        <v>46</v>
      </c>
      <c r="B87" s="36" t="s">
        <v>105</v>
      </c>
      <c r="C87" s="46" t="s">
        <v>106</v>
      </c>
      <c r="D87" s="36" t="s">
        <v>107</v>
      </c>
      <c r="E87" s="46" t="s">
        <v>108</v>
      </c>
      <c r="F87" s="36" t="s">
        <v>109</v>
      </c>
      <c r="G87" s="46" t="s">
        <v>110</v>
      </c>
      <c r="H87" s="2"/>
      <c r="I87" s="2"/>
    </row>
    <row r="88" spans="1:9" ht="90" x14ac:dyDescent="0.35">
      <c r="A88" s="24"/>
      <c r="B88" s="25" t="s">
        <v>111</v>
      </c>
      <c r="C88" s="25" t="s">
        <v>112</v>
      </c>
      <c r="D88" s="25" t="s">
        <v>113</v>
      </c>
      <c r="E88" s="25" t="s">
        <v>114</v>
      </c>
      <c r="F88" s="25" t="s">
        <v>115</v>
      </c>
      <c r="G88" s="25" t="s">
        <v>116</v>
      </c>
      <c r="H88" s="2"/>
      <c r="I88" s="2"/>
    </row>
    <row r="89" spans="1:9" ht="62.25" customHeight="1" x14ac:dyDescent="0.35">
      <c r="A89" s="19"/>
      <c r="B89" s="30" t="str">
        <f>B82</f>
        <v>Реконструкция КЛ-10 кВ в г. Белоярский Белоярского района</v>
      </c>
      <c r="C89" s="30" t="str">
        <f>C16</f>
        <v>Вводимая протяженность сетей – 12 км</v>
      </c>
      <c r="D89" s="29" t="s">
        <v>117</v>
      </c>
      <c r="E89" s="31"/>
      <c r="F89" s="39">
        <f>33.6986485/1.18</f>
        <v>28.558176694915254</v>
      </c>
      <c r="G89" s="21"/>
      <c r="H89" s="2"/>
      <c r="I89" s="2"/>
    </row>
    <row r="90" spans="1:9" x14ac:dyDescent="0.35">
      <c r="A90" s="19"/>
      <c r="B90" s="30" t="s">
        <v>118</v>
      </c>
      <c r="C90" s="21"/>
      <c r="D90" s="21"/>
      <c r="E90" s="21"/>
      <c r="F90" s="40">
        <f>F89</f>
        <v>28.558176694915254</v>
      </c>
      <c r="G90" s="21"/>
      <c r="H90" s="2"/>
      <c r="I90" s="2"/>
    </row>
    <row r="91" spans="1:9" x14ac:dyDescent="0.35">
      <c r="F91" s="54"/>
    </row>
    <row r="92" spans="1:9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</row>
    <row r="93" spans="1:9" s="1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</row>
    <row r="94" spans="1:9" x14ac:dyDescent="0.35">
      <c r="A94" s="51">
        <v>47</v>
      </c>
      <c r="B94" s="127"/>
      <c r="C94" s="128"/>
      <c r="D94" s="128"/>
      <c r="E94" s="128"/>
      <c r="F94" s="128"/>
      <c r="G94" s="129"/>
      <c r="H94" s="2"/>
      <c r="I94" s="2"/>
    </row>
    <row r="95" spans="1:9" ht="15" customHeight="1" x14ac:dyDescent="0.35">
      <c r="A95" s="3"/>
      <c r="B95" s="130"/>
      <c r="C95" s="131"/>
      <c r="D95" s="131"/>
      <c r="E95" s="131"/>
      <c r="F95" s="131"/>
      <c r="G95" s="132"/>
    </row>
    <row r="96" spans="1:9" ht="15" customHeight="1" thickBot="1" x14ac:dyDescent="0.4">
      <c r="A96" s="3"/>
      <c r="B96" s="133"/>
      <c r="C96" s="134"/>
      <c r="D96" s="134"/>
      <c r="E96" s="134"/>
      <c r="F96" s="134"/>
      <c r="G96" s="135"/>
    </row>
    <row r="97" spans="1:9" x14ac:dyDescent="0.35">
      <c r="A97" s="3"/>
    </row>
    <row r="98" spans="1:9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</row>
    <row r="99" spans="1:9" s="1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</row>
    <row r="100" spans="1:9" x14ac:dyDescent="0.35">
      <c r="A100" s="42">
        <v>48</v>
      </c>
      <c r="B100" s="140"/>
      <c r="C100" s="141"/>
      <c r="D100" s="141"/>
      <c r="E100" s="141"/>
      <c r="F100" s="141"/>
      <c r="G100" s="142"/>
      <c r="H100" s="2"/>
      <c r="I100" s="2"/>
    </row>
    <row r="101" spans="1:9" ht="15" customHeight="1" x14ac:dyDescent="0.35">
      <c r="A101" s="3"/>
      <c r="B101" s="143"/>
      <c r="C101" s="144"/>
      <c r="D101" s="144"/>
      <c r="E101" s="144"/>
      <c r="F101" s="144"/>
      <c r="G101" s="145"/>
    </row>
    <row r="102" spans="1:9" ht="15" customHeight="1" x14ac:dyDescent="0.35">
      <c r="A102" s="3"/>
      <c r="B102" s="143"/>
      <c r="C102" s="144"/>
      <c r="D102" s="144"/>
      <c r="E102" s="144"/>
      <c r="F102" s="144"/>
      <c r="G102" s="145"/>
    </row>
    <row r="103" spans="1:9" x14ac:dyDescent="0.35">
      <c r="A103" s="3"/>
      <c r="B103" s="143"/>
      <c r="C103" s="144"/>
      <c r="D103" s="144"/>
      <c r="E103" s="144"/>
      <c r="F103" s="144"/>
      <c r="G103" s="145"/>
    </row>
    <row r="104" spans="1:9" x14ac:dyDescent="0.35">
      <c r="A104" s="3"/>
      <c r="B104" s="143"/>
      <c r="C104" s="144"/>
      <c r="D104" s="144"/>
      <c r="E104" s="144"/>
      <c r="F104" s="144"/>
      <c r="G104" s="145"/>
    </row>
    <row r="105" spans="1:9" x14ac:dyDescent="0.35">
      <c r="A105" s="3"/>
      <c r="B105" s="143"/>
      <c r="C105" s="144"/>
      <c r="D105" s="144"/>
      <c r="E105" s="144"/>
      <c r="F105" s="144"/>
      <c r="G105" s="145"/>
    </row>
    <row r="106" spans="1:9" x14ac:dyDescent="0.35">
      <c r="A106" s="3"/>
      <c r="B106" s="143"/>
      <c r="C106" s="144"/>
      <c r="D106" s="144"/>
      <c r="E106" s="144"/>
      <c r="F106" s="144"/>
      <c r="G106" s="145"/>
    </row>
    <row r="107" spans="1:9" x14ac:dyDescent="0.35">
      <c r="A107" s="3"/>
      <c r="B107" s="143"/>
      <c r="C107" s="144"/>
      <c r="D107" s="144"/>
      <c r="E107" s="144"/>
      <c r="F107" s="144"/>
      <c r="G107" s="145"/>
    </row>
    <row r="108" spans="1:9" x14ac:dyDescent="0.35">
      <c r="A108" s="3"/>
      <c r="B108" s="143"/>
      <c r="C108" s="144"/>
      <c r="D108" s="144"/>
      <c r="E108" s="144"/>
      <c r="F108" s="144"/>
      <c r="G108" s="145"/>
    </row>
    <row r="109" spans="1:9" x14ac:dyDescent="0.35">
      <c r="A109" s="3"/>
      <c r="B109" s="143"/>
      <c r="C109" s="144"/>
      <c r="D109" s="144"/>
      <c r="E109" s="144"/>
      <c r="F109" s="144"/>
      <c r="G109" s="145"/>
    </row>
    <row r="110" spans="1:9" x14ac:dyDescent="0.35">
      <c r="A110" s="3"/>
      <c r="B110" s="143"/>
      <c r="C110" s="144"/>
      <c r="D110" s="144"/>
      <c r="E110" s="144"/>
      <c r="F110" s="144"/>
      <c r="G110" s="145"/>
    </row>
    <row r="111" spans="1:9" x14ac:dyDescent="0.35">
      <c r="A111" s="3"/>
      <c r="B111" s="143"/>
      <c r="C111" s="144"/>
      <c r="D111" s="144"/>
      <c r="E111" s="144"/>
      <c r="F111" s="144"/>
      <c r="G111" s="145"/>
    </row>
    <row r="112" spans="1:9" x14ac:dyDescent="0.35">
      <c r="A112" s="3"/>
      <c r="B112" s="143"/>
      <c r="C112" s="144"/>
      <c r="D112" s="144"/>
      <c r="E112" s="144"/>
      <c r="F112" s="144"/>
      <c r="G112" s="145"/>
    </row>
    <row r="113" spans="1:7" ht="16" thickBot="1" x14ac:dyDescent="0.4">
      <c r="A113" s="3"/>
      <c r="B113" s="146"/>
      <c r="C113" s="147"/>
      <c r="D113" s="147"/>
      <c r="E113" s="147"/>
      <c r="F113" s="147"/>
      <c r="G113" s="148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49" zoomScale="71" zoomScaleNormal="71" workbookViewId="0">
      <selection activeCell="AB114" sqref="AB114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168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8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43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171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18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172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1" t="s">
        <v>174</v>
      </c>
      <c r="D17" s="111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176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177</v>
      </c>
      <c r="D19" s="111"/>
      <c r="E19" s="1"/>
      <c r="F19" s="2"/>
      <c r="G19" s="3"/>
    </row>
    <row r="20" spans="1:7" ht="87.75" customHeight="1" x14ac:dyDescent="0.35">
      <c r="A20" s="5">
        <v>14</v>
      </c>
      <c r="B20" s="9" t="s">
        <v>178</v>
      </c>
      <c r="C20" s="111" t="s">
        <v>179</v>
      </c>
      <c r="D20" s="111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7" t="s">
        <v>181</v>
      </c>
      <c r="D24" s="117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п.г.т. Междуреченского, с.Леуши, п. Лиственичный, с. Ямки, д.Юмас, п.г.т. Луговой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мощность - 80 МВА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 t="s">
        <v>187</v>
      </c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62" x14ac:dyDescent="0.35">
      <c r="A45" s="119"/>
      <c r="B45" s="9" t="str">
        <f>C31</f>
        <v>Обеспечение услугой качественного, бесперебойного электроснабжения потребителей п.г.т. Междуреченского, с.Леуши, п. Лиственичный, с. Ямки, д.Юмас, п.г.т. Луговой</v>
      </c>
      <c r="C45" s="111" t="str">
        <f>C18</f>
        <v>ПС 110/35/10  Юмас  не обеспечивает возросшую потребность в электроэнергии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/>
      <c r="C59" s="44"/>
      <c r="D59" s="124"/>
      <c r="E59" s="124"/>
      <c r="F59" s="2"/>
      <c r="G59" s="2"/>
      <c r="H59" s="3"/>
    </row>
    <row r="60" spans="1:8" ht="15.5" x14ac:dyDescent="0.35">
      <c r="A60" s="24"/>
      <c r="B60" s="26"/>
      <c r="C60" s="57"/>
      <c r="D60" s="124"/>
      <c r="E60" s="124"/>
      <c r="F60" s="2"/>
      <c r="G60" s="2"/>
      <c r="H60" s="3"/>
    </row>
    <row r="61" spans="1:8" ht="15.5" x14ac:dyDescent="0.35">
      <c r="A61" s="24"/>
      <c r="B61" s="26"/>
      <c r="C61" s="31"/>
      <c r="D61" s="124"/>
      <c r="E61" s="124"/>
      <c r="F61" s="2"/>
      <c r="G61" s="2"/>
      <c r="H61" s="3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ПС 110/35/10 кВ "Юмас" 
в п.г.т. Междуреченский Кондинского района</v>
      </c>
      <c r="C82" s="29" t="s">
        <v>189</v>
      </c>
      <c r="D82" s="31" t="s">
        <v>190</v>
      </c>
      <c r="E82" s="31" t="s">
        <v>191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24"/>
      <c r="B88" s="25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31" x14ac:dyDescent="0.35">
      <c r="A89" s="19"/>
      <c r="B89" s="30" t="str">
        <f>B82</f>
        <v>ПС 110/35/10 кВ "Юмас" 
в п.г.т. Междуреченский Кондинского района</v>
      </c>
      <c r="C89" s="30" t="str">
        <f>C16</f>
        <v>Вводимая мощность - 80 МВА</v>
      </c>
      <c r="D89" s="29" t="s">
        <v>117</v>
      </c>
      <c r="E89" s="31"/>
      <c r="F89" s="49">
        <v>193.92372878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50">
        <f>F89</f>
        <v>193.92372878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15" zoomScale="71" zoomScaleNormal="71" workbookViewId="0">
      <selection activeCell="C20" sqref="C20:D20"/>
    </sheetView>
  </sheetViews>
  <sheetFormatPr defaultColWidth="9.1796875" defaultRowHeight="14.5" x14ac:dyDescent="0.35"/>
  <cols>
    <col min="1" max="1" width="16" style="59" customWidth="1"/>
    <col min="2" max="2" width="57.7265625" style="55" customWidth="1"/>
    <col min="3" max="3" width="43.1796875" style="55" customWidth="1"/>
    <col min="4" max="4" width="92.453125" style="55" customWidth="1"/>
    <col min="5" max="5" width="17.81640625" style="55" customWidth="1"/>
    <col min="6" max="7" width="29.26953125" style="55" customWidth="1"/>
    <col min="8" max="16384" width="9.1796875" style="55"/>
  </cols>
  <sheetData>
    <row r="2" spans="1:7" ht="15.5" x14ac:dyDescent="0.35">
      <c r="A2" s="1"/>
      <c r="B2" s="112" t="s">
        <v>0</v>
      </c>
      <c r="C2" s="112"/>
      <c r="D2" s="112"/>
      <c r="E2" s="2"/>
      <c r="F2" s="2"/>
      <c r="G2" s="3"/>
    </row>
    <row r="3" spans="1:7" ht="41.25" customHeight="1" x14ac:dyDescent="0.35">
      <c r="A3" s="4" t="s">
        <v>1</v>
      </c>
      <c r="B3" s="2"/>
      <c r="C3" s="2"/>
      <c r="D3" s="2"/>
      <c r="E3" s="2"/>
      <c r="F3" s="2"/>
      <c r="G3" s="3"/>
    </row>
    <row r="4" spans="1:7" ht="30" customHeight="1" x14ac:dyDescent="0.35">
      <c r="A4" s="5">
        <v>1</v>
      </c>
      <c r="B4" s="6" t="s">
        <v>2</v>
      </c>
      <c r="C4" s="113" t="s">
        <v>192</v>
      </c>
      <c r="D4" s="114"/>
      <c r="E4" s="2"/>
      <c r="F4" s="2"/>
      <c r="G4" s="3"/>
    </row>
    <row r="5" spans="1:7" ht="15.5" x14ac:dyDescent="0.35">
      <c r="A5" s="5">
        <v>2</v>
      </c>
      <c r="B5" s="6" t="s">
        <v>4</v>
      </c>
      <c r="C5" s="7">
        <v>9</v>
      </c>
      <c r="D5" s="2"/>
      <c r="E5" s="2"/>
      <c r="F5" s="2"/>
      <c r="G5" s="3"/>
    </row>
    <row r="6" spans="1:7" ht="15.5" x14ac:dyDescent="0.35">
      <c r="A6" s="5">
        <v>3</v>
      </c>
      <c r="B6" s="6" t="s">
        <v>5</v>
      </c>
      <c r="C6" s="6" t="s">
        <v>6</v>
      </c>
      <c r="D6" s="2"/>
      <c r="E6" s="2"/>
      <c r="F6" s="2"/>
      <c r="G6" s="3"/>
    </row>
    <row r="7" spans="1:7" ht="15.5" x14ac:dyDescent="0.35">
      <c r="A7" s="1"/>
      <c r="B7" s="2"/>
      <c r="C7" s="2"/>
      <c r="D7" s="2"/>
      <c r="E7" s="2"/>
      <c r="F7" s="2"/>
      <c r="G7" s="3"/>
    </row>
    <row r="8" spans="1:7" ht="15.5" x14ac:dyDescent="0.35">
      <c r="A8" s="8"/>
      <c r="B8" s="112" t="s">
        <v>7</v>
      </c>
      <c r="C8" s="112"/>
      <c r="D8" s="112"/>
      <c r="E8" s="2"/>
      <c r="F8" s="2"/>
      <c r="G8" s="3"/>
    </row>
    <row r="9" spans="1:7" ht="15.5" x14ac:dyDescent="0.35">
      <c r="A9" s="1"/>
      <c r="B9" s="2"/>
      <c r="C9" s="2"/>
      <c r="D9" s="2"/>
      <c r="E9" s="2"/>
      <c r="F9" s="2"/>
      <c r="G9" s="3"/>
    </row>
    <row r="10" spans="1:7" ht="44" x14ac:dyDescent="0.35">
      <c r="A10" s="5">
        <v>4</v>
      </c>
      <c r="B10" s="9" t="s">
        <v>169</v>
      </c>
      <c r="C10" s="111" t="s">
        <v>9</v>
      </c>
      <c r="D10" s="111"/>
      <c r="E10" s="2"/>
      <c r="F10" s="2"/>
      <c r="G10" s="3"/>
    </row>
    <row r="11" spans="1:7" ht="31.5" customHeight="1" x14ac:dyDescent="0.35">
      <c r="A11" s="5">
        <v>5</v>
      </c>
      <c r="B11" s="9" t="s">
        <v>10</v>
      </c>
      <c r="C11" s="115" t="s">
        <v>11</v>
      </c>
      <c r="D11" s="116"/>
      <c r="E11" s="2"/>
      <c r="F11" s="2"/>
      <c r="G11" s="3"/>
    </row>
    <row r="12" spans="1:7" ht="31" x14ac:dyDescent="0.35">
      <c r="A12" s="5">
        <v>6</v>
      </c>
      <c r="B12" s="9" t="s">
        <v>170</v>
      </c>
      <c r="C12" s="111" t="s">
        <v>9</v>
      </c>
      <c r="D12" s="111"/>
      <c r="E12" s="2"/>
      <c r="F12" s="2"/>
      <c r="G12" s="3"/>
    </row>
    <row r="13" spans="1:7" ht="15.5" x14ac:dyDescent="0.35">
      <c r="A13" s="5">
        <v>7</v>
      </c>
      <c r="B13" s="9" t="s">
        <v>13</v>
      </c>
      <c r="C13" s="111" t="s">
        <v>14</v>
      </c>
      <c r="D13" s="111"/>
      <c r="E13" s="2"/>
      <c r="F13" s="2"/>
      <c r="G13" s="3"/>
    </row>
    <row r="14" spans="1:7" ht="31" x14ac:dyDescent="0.35">
      <c r="A14" s="5">
        <v>8</v>
      </c>
      <c r="B14" s="9" t="s">
        <v>15</v>
      </c>
      <c r="C14" s="111" t="s">
        <v>193</v>
      </c>
      <c r="D14" s="111"/>
      <c r="E14" s="2"/>
      <c r="F14" s="2"/>
      <c r="G14" s="3"/>
    </row>
    <row r="15" spans="1:7" ht="15.5" x14ac:dyDescent="0.35">
      <c r="A15" s="5">
        <v>9</v>
      </c>
      <c r="B15" s="9" t="s">
        <v>17</v>
      </c>
      <c r="C15" s="111" t="s">
        <v>18</v>
      </c>
      <c r="D15" s="111"/>
      <c r="E15" s="2"/>
      <c r="F15" s="2"/>
      <c r="G15" s="3"/>
    </row>
    <row r="16" spans="1:7" ht="31" x14ac:dyDescent="0.35">
      <c r="A16" s="5">
        <v>10</v>
      </c>
      <c r="B16" s="9" t="s">
        <v>19</v>
      </c>
      <c r="C16" s="111" t="s">
        <v>194</v>
      </c>
      <c r="D16" s="111"/>
      <c r="E16" s="1"/>
      <c r="F16" s="2"/>
      <c r="G16" s="3"/>
    </row>
    <row r="17" spans="1:7" ht="46.5" x14ac:dyDescent="0.35">
      <c r="A17" s="5">
        <v>11</v>
      </c>
      <c r="B17" s="9" t="s">
        <v>173</v>
      </c>
      <c r="C17" s="111" t="s">
        <v>195</v>
      </c>
      <c r="D17" s="111"/>
      <c r="E17" s="1"/>
      <c r="F17" s="2"/>
      <c r="G17" s="3"/>
    </row>
    <row r="18" spans="1:7" ht="28.5" x14ac:dyDescent="0.35">
      <c r="A18" s="5">
        <v>12</v>
      </c>
      <c r="B18" s="9" t="s">
        <v>175</v>
      </c>
      <c r="C18" s="117" t="s">
        <v>196</v>
      </c>
      <c r="D18" s="117"/>
      <c r="E18" s="1"/>
      <c r="F18" s="2"/>
      <c r="G18" s="3"/>
    </row>
    <row r="19" spans="1:7" ht="31" x14ac:dyDescent="0.35">
      <c r="A19" s="5">
        <v>13</v>
      </c>
      <c r="B19" s="9" t="s">
        <v>25</v>
      </c>
      <c r="C19" s="111" t="s">
        <v>195</v>
      </c>
      <c r="D19" s="111"/>
      <c r="E19" s="1"/>
      <c r="F19" s="2"/>
      <c r="G19" s="3"/>
    </row>
    <row r="20" spans="1:7" ht="165.5" customHeight="1" x14ac:dyDescent="0.35">
      <c r="A20" s="5">
        <v>14</v>
      </c>
      <c r="B20" s="9" t="s">
        <v>178</v>
      </c>
      <c r="C20" s="111" t="s">
        <v>197</v>
      </c>
      <c r="D20" s="111"/>
      <c r="E20" s="11"/>
      <c r="F20" s="2"/>
      <c r="G20" s="3"/>
    </row>
    <row r="21" spans="1:7" ht="15.5" x14ac:dyDescent="0.35">
      <c r="A21" s="43"/>
      <c r="B21" s="3"/>
      <c r="C21" s="3"/>
      <c r="D21" s="3"/>
      <c r="E21" s="3"/>
      <c r="F21" s="3"/>
      <c r="G21" s="3"/>
    </row>
    <row r="22" spans="1:7" ht="15.5" x14ac:dyDescent="0.35">
      <c r="A22" s="8"/>
      <c r="B22" s="112" t="s">
        <v>29</v>
      </c>
      <c r="C22" s="112"/>
      <c r="D22" s="112"/>
      <c r="E22" s="2"/>
      <c r="F22" s="2"/>
      <c r="G22" s="3"/>
    </row>
    <row r="23" spans="1:7" ht="15.5" x14ac:dyDescent="0.35">
      <c r="A23" s="1"/>
      <c r="B23" s="2"/>
      <c r="C23" s="2"/>
      <c r="D23" s="2"/>
      <c r="E23" s="2"/>
      <c r="F23" s="2"/>
      <c r="G23" s="3"/>
    </row>
    <row r="24" spans="1:7" ht="44" x14ac:dyDescent="0.35">
      <c r="A24" s="5">
        <v>15</v>
      </c>
      <c r="B24" s="9" t="s">
        <v>180</v>
      </c>
      <c r="C24" s="117" t="s">
        <v>154</v>
      </c>
      <c r="D24" s="117"/>
      <c r="E24" s="11"/>
      <c r="F24" s="2"/>
      <c r="G24" s="3"/>
    </row>
    <row r="25" spans="1:7" ht="44" x14ac:dyDescent="0.35">
      <c r="A25" s="5">
        <v>16</v>
      </c>
      <c r="B25" s="9" t="s">
        <v>182</v>
      </c>
      <c r="C25" s="111" t="s">
        <v>33</v>
      </c>
      <c r="D25" s="111"/>
      <c r="E25" s="2"/>
      <c r="F25" s="2"/>
      <c r="G25" s="3"/>
    </row>
    <row r="26" spans="1:7" ht="59.5" x14ac:dyDescent="0.35">
      <c r="A26" s="5">
        <v>17</v>
      </c>
      <c r="B26" s="9" t="s">
        <v>183</v>
      </c>
      <c r="C26" s="111"/>
      <c r="D26" s="111"/>
      <c r="E26" s="2"/>
      <c r="F26" s="2"/>
      <c r="G26" s="3"/>
    </row>
    <row r="27" spans="1:7" ht="29.25" customHeight="1" x14ac:dyDescent="0.35">
      <c r="A27" s="5">
        <v>18</v>
      </c>
      <c r="B27" s="9" t="s">
        <v>184</v>
      </c>
      <c r="C27" s="111" t="s">
        <v>36</v>
      </c>
      <c r="D27" s="111"/>
      <c r="E27" s="2"/>
      <c r="F27" s="2"/>
      <c r="G27" s="3"/>
    </row>
    <row r="29" spans="1:7" ht="15.5" x14ac:dyDescent="0.35">
      <c r="A29" s="8"/>
      <c r="B29" s="112" t="s">
        <v>37</v>
      </c>
      <c r="C29" s="112"/>
      <c r="D29" s="112"/>
      <c r="E29" s="2"/>
      <c r="F29" s="2"/>
      <c r="G29" s="3"/>
    </row>
    <row r="30" spans="1:7" ht="15.5" x14ac:dyDescent="0.35">
      <c r="A30" s="1"/>
      <c r="B30" s="2"/>
      <c r="C30" s="2"/>
      <c r="D30" s="2"/>
      <c r="E30" s="2"/>
      <c r="F30" s="2"/>
      <c r="G30" s="3"/>
    </row>
    <row r="31" spans="1:7" ht="39" customHeight="1" x14ac:dyDescent="0.35">
      <c r="A31" s="5" t="s">
        <v>38</v>
      </c>
      <c r="B31" s="9" t="s">
        <v>39</v>
      </c>
      <c r="C31" s="111" t="str">
        <f>C17</f>
        <v>Обеспечение услугой качественного, бесперебойного электроснабжения потребителей п.г.т. Кондинского</v>
      </c>
      <c r="D31" s="111"/>
      <c r="E31" s="2"/>
      <c r="F31" s="2"/>
      <c r="G31" s="3"/>
    </row>
    <row r="32" spans="1:7" ht="51.75" customHeight="1" x14ac:dyDescent="0.35">
      <c r="A32" s="5" t="s">
        <v>40</v>
      </c>
      <c r="B32" s="9" t="s">
        <v>185</v>
      </c>
      <c r="C32" s="111" t="str">
        <f>C16</f>
        <v>Вводимая мощность - 12,6 МВА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0,35 км.</v>
      </c>
      <c r="D32" s="111"/>
      <c r="E32" s="12"/>
      <c r="F32" s="2"/>
      <c r="G32" s="3"/>
    </row>
    <row r="33" spans="1:8" ht="46.5" x14ac:dyDescent="0.35">
      <c r="A33" s="5" t="s">
        <v>43</v>
      </c>
      <c r="B33" s="9" t="s">
        <v>44</v>
      </c>
      <c r="C33" s="111" t="s">
        <v>45</v>
      </c>
      <c r="D33" s="111"/>
      <c r="E33" s="2"/>
      <c r="F33" s="2"/>
      <c r="G33" s="3"/>
    </row>
    <row r="34" spans="1:8" ht="59.5" x14ac:dyDescent="0.35">
      <c r="A34" s="5" t="s">
        <v>46</v>
      </c>
      <c r="B34" s="9" t="s">
        <v>186</v>
      </c>
      <c r="C34" s="111" t="s">
        <v>9</v>
      </c>
      <c r="D34" s="111"/>
      <c r="E34" s="2"/>
      <c r="F34" s="2"/>
      <c r="G34" s="3"/>
    </row>
    <row r="36" spans="1:8" ht="15.5" x14ac:dyDescent="0.35">
      <c r="A36" s="8"/>
      <c r="B36" s="112" t="s">
        <v>48</v>
      </c>
      <c r="C36" s="112"/>
      <c r="D36" s="112"/>
      <c r="E36" s="2"/>
      <c r="F36" s="2"/>
      <c r="G36" s="3"/>
    </row>
    <row r="37" spans="1:8" ht="15.5" x14ac:dyDescent="0.35">
      <c r="A37" s="1"/>
      <c r="B37" s="2"/>
      <c r="C37" s="2"/>
      <c r="D37" s="2"/>
      <c r="E37" s="2"/>
      <c r="F37" s="2"/>
      <c r="G37" s="3"/>
    </row>
    <row r="38" spans="1:8" ht="62" x14ac:dyDescent="0.35">
      <c r="A38" s="5" t="s">
        <v>49</v>
      </c>
      <c r="B38" s="9" t="s">
        <v>50</v>
      </c>
      <c r="C38" s="111" t="s">
        <v>51</v>
      </c>
      <c r="D38" s="111"/>
      <c r="E38" s="2"/>
      <c r="F38" s="2"/>
      <c r="G38" s="3"/>
    </row>
    <row r="39" spans="1:8" ht="48" customHeight="1" x14ac:dyDescent="0.35">
      <c r="A39" s="5" t="s">
        <v>52</v>
      </c>
      <c r="B39" s="9" t="s">
        <v>53</v>
      </c>
      <c r="C39" s="111" t="s">
        <v>187</v>
      </c>
      <c r="D39" s="111"/>
      <c r="E39" s="2"/>
      <c r="F39" s="2"/>
      <c r="G39" s="3"/>
    </row>
    <row r="40" spans="1:8" ht="46.5" x14ac:dyDescent="0.35">
      <c r="A40" s="5" t="s">
        <v>54</v>
      </c>
      <c r="B40" s="9" t="s">
        <v>55</v>
      </c>
      <c r="C40" s="122" t="s">
        <v>56</v>
      </c>
      <c r="D40" s="122"/>
      <c r="E40" s="2"/>
      <c r="F40" s="2"/>
      <c r="G40" s="3"/>
    </row>
    <row r="42" spans="1:8" ht="15.5" x14ac:dyDescent="0.35">
      <c r="A42" s="8"/>
      <c r="B42" s="112" t="s">
        <v>57</v>
      </c>
      <c r="C42" s="112"/>
      <c r="D42" s="112"/>
      <c r="E42" s="2"/>
      <c r="F42" s="2"/>
      <c r="G42" s="3"/>
    </row>
    <row r="43" spans="1:8" ht="15.5" x14ac:dyDescent="0.35">
      <c r="A43" s="1"/>
      <c r="B43" s="2"/>
      <c r="C43" s="2"/>
      <c r="D43" s="2"/>
      <c r="E43" s="2"/>
      <c r="F43" s="2"/>
      <c r="G43" s="3"/>
    </row>
    <row r="44" spans="1:8" ht="15.5" x14ac:dyDescent="0.35">
      <c r="A44" s="118" t="s">
        <v>58</v>
      </c>
      <c r="B44" s="13" t="s">
        <v>59</v>
      </c>
      <c r="C44" s="120" t="s">
        <v>60</v>
      </c>
      <c r="D44" s="120"/>
      <c r="E44" s="2"/>
      <c r="F44" s="2"/>
      <c r="G44" s="3"/>
    </row>
    <row r="45" spans="1:8" ht="31" x14ac:dyDescent="0.35">
      <c r="A45" s="119"/>
      <c r="B45" s="9" t="str">
        <f>C31</f>
        <v>Обеспечение услугой качественного, бесперебойного электроснабжения потребителей п.г.т. Кондинского</v>
      </c>
      <c r="C45" s="111" t="str">
        <f>C18</f>
        <v>ПС 10/35 кВ "Фарада" не обеспечивает возросшую потребность в электроэнергии</v>
      </c>
      <c r="D45" s="121"/>
      <c r="E45" s="2"/>
      <c r="F45" s="2"/>
      <c r="G45" s="3"/>
    </row>
    <row r="47" spans="1:8" ht="15.5" x14ac:dyDescent="0.35">
      <c r="A47" s="14"/>
      <c r="B47" s="112" t="s">
        <v>61</v>
      </c>
      <c r="C47" s="112"/>
      <c r="D47" s="112"/>
      <c r="E47" s="112"/>
      <c r="F47" s="2"/>
      <c r="G47" s="2"/>
      <c r="H47" s="3"/>
    </row>
    <row r="48" spans="1:8" s="56" customFormat="1" ht="15.5" x14ac:dyDescent="0.35">
      <c r="A48" s="14"/>
      <c r="B48" s="14"/>
      <c r="C48" s="14"/>
      <c r="D48" s="14"/>
      <c r="E48" s="14"/>
      <c r="F48" s="15"/>
      <c r="G48" s="15"/>
      <c r="H48" s="16"/>
    </row>
    <row r="49" spans="1:8" ht="15.5" x14ac:dyDescent="0.35">
      <c r="A49" s="17">
        <v>41</v>
      </c>
      <c r="B49" s="18" t="s">
        <v>62</v>
      </c>
      <c r="C49" s="18" t="s">
        <v>63</v>
      </c>
      <c r="D49" s="18" t="s">
        <v>64</v>
      </c>
      <c r="E49" s="18" t="s">
        <v>65</v>
      </c>
      <c r="F49" s="2"/>
      <c r="G49" s="2"/>
      <c r="H49" s="3"/>
    </row>
    <row r="50" spans="1:8" ht="30" x14ac:dyDescent="0.35">
      <c r="A50" s="19"/>
      <c r="B50" s="13" t="s">
        <v>66</v>
      </c>
      <c r="C50" s="13" t="s">
        <v>67</v>
      </c>
      <c r="D50" s="13" t="s">
        <v>68</v>
      </c>
      <c r="E50" s="13" t="s">
        <v>69</v>
      </c>
      <c r="F50" s="2"/>
      <c r="G50" s="2"/>
      <c r="H50" s="3"/>
    </row>
    <row r="51" spans="1:8" ht="15.5" x14ac:dyDescent="0.35">
      <c r="A51" s="19"/>
      <c r="B51" s="20"/>
      <c r="C51" s="21"/>
      <c r="D51" s="21"/>
      <c r="E51" s="21"/>
      <c r="F51" s="2"/>
      <c r="G51" s="2"/>
      <c r="H51" s="3"/>
    </row>
    <row r="52" spans="1:8" ht="15.5" x14ac:dyDescent="0.35">
      <c r="A52" s="19"/>
      <c r="B52" s="20"/>
      <c r="C52" s="21"/>
      <c r="D52" s="21"/>
      <c r="E52" s="21"/>
      <c r="F52" s="2"/>
      <c r="G52" s="2"/>
      <c r="H52" s="3"/>
    </row>
    <row r="53" spans="1:8" ht="18" customHeight="1" x14ac:dyDescent="0.35">
      <c r="A53" s="19"/>
      <c r="B53" s="20"/>
      <c r="C53" s="21"/>
      <c r="D53" s="21"/>
      <c r="E53" s="21"/>
      <c r="F53" s="2"/>
      <c r="G53" s="2"/>
      <c r="H53" s="3"/>
    </row>
    <row r="54" spans="1:8" x14ac:dyDescent="0.35">
      <c r="A54" s="55"/>
    </row>
    <row r="55" spans="1:8" ht="15.5" x14ac:dyDescent="0.35">
      <c r="A55" s="14"/>
      <c r="B55" s="112" t="s">
        <v>70</v>
      </c>
      <c r="C55" s="112"/>
      <c r="D55" s="112"/>
      <c r="E55" s="112"/>
      <c r="F55" s="2"/>
      <c r="G55" s="2"/>
      <c r="H55" s="3"/>
    </row>
    <row r="56" spans="1:8" s="56" customFormat="1" ht="15.5" x14ac:dyDescent="0.35">
      <c r="A56" s="14"/>
      <c r="B56" s="14"/>
      <c r="C56" s="14"/>
      <c r="D56" s="14"/>
      <c r="E56" s="14"/>
      <c r="F56" s="15"/>
      <c r="G56" s="15"/>
      <c r="H56" s="16"/>
    </row>
    <row r="57" spans="1:8" ht="15.5" x14ac:dyDescent="0.35">
      <c r="A57" s="22">
        <v>42</v>
      </c>
      <c r="B57" s="23" t="s">
        <v>71</v>
      </c>
      <c r="C57" s="18" t="s">
        <v>72</v>
      </c>
      <c r="D57" s="18" t="s">
        <v>73</v>
      </c>
      <c r="E57" s="18" t="s">
        <v>65</v>
      </c>
      <c r="F57" s="2"/>
      <c r="G57" s="2"/>
      <c r="H57" s="3"/>
    </row>
    <row r="58" spans="1:8" ht="15.5" x14ac:dyDescent="0.35">
      <c r="A58" s="24"/>
      <c r="B58" s="25" t="s">
        <v>74</v>
      </c>
      <c r="C58" s="13" t="s">
        <v>75</v>
      </c>
      <c r="D58" s="123" t="s">
        <v>76</v>
      </c>
      <c r="E58" s="123"/>
      <c r="F58" s="2"/>
      <c r="G58" s="2"/>
      <c r="H58" s="3"/>
    </row>
    <row r="59" spans="1:8" ht="15.5" x14ac:dyDescent="0.35">
      <c r="A59" s="24"/>
      <c r="B59" s="26"/>
      <c r="C59" s="44"/>
      <c r="D59" s="124"/>
      <c r="E59" s="124"/>
      <c r="F59" s="2"/>
      <c r="G59" s="2"/>
      <c r="H59" s="3"/>
    </row>
    <row r="60" spans="1:8" ht="15.5" x14ac:dyDescent="0.35">
      <c r="A60" s="24"/>
      <c r="B60" s="26"/>
      <c r="C60" s="57"/>
      <c r="D60" s="124"/>
      <c r="E60" s="124"/>
      <c r="F60" s="2"/>
      <c r="G60" s="2"/>
      <c r="H60" s="3"/>
    </row>
    <row r="61" spans="1:8" ht="15.5" x14ac:dyDescent="0.35">
      <c r="A61" s="24"/>
      <c r="B61" s="26"/>
      <c r="C61" s="31"/>
      <c r="D61" s="124"/>
      <c r="E61" s="124"/>
      <c r="F61" s="2"/>
      <c r="G61" s="2"/>
      <c r="H61" s="3"/>
    </row>
    <row r="62" spans="1:8" x14ac:dyDescent="0.35">
      <c r="A62" s="60"/>
      <c r="B62" s="56"/>
    </row>
    <row r="63" spans="1:8" ht="15.5" x14ac:dyDescent="0.35">
      <c r="A63" s="14"/>
      <c r="B63" s="112" t="s">
        <v>77</v>
      </c>
      <c r="C63" s="112"/>
      <c r="D63" s="112"/>
      <c r="E63" s="112"/>
      <c r="F63" s="2"/>
      <c r="G63" s="2"/>
      <c r="H63" s="3"/>
    </row>
    <row r="64" spans="1:8" s="56" customFormat="1" ht="15.5" x14ac:dyDescent="0.35">
      <c r="A64" s="14"/>
      <c r="B64" s="14"/>
      <c r="C64" s="14"/>
      <c r="D64" s="14"/>
      <c r="E64" s="14"/>
      <c r="F64" s="15"/>
      <c r="G64" s="15"/>
      <c r="H64" s="16"/>
    </row>
    <row r="65" spans="1:8" ht="15.5" x14ac:dyDescent="0.35">
      <c r="A65" s="17">
        <v>43</v>
      </c>
      <c r="B65" s="125" t="s">
        <v>78</v>
      </c>
      <c r="C65" s="126"/>
      <c r="D65" s="18" t="s">
        <v>79</v>
      </c>
      <c r="E65" s="18" t="s">
        <v>80</v>
      </c>
      <c r="F65" s="2"/>
      <c r="G65" s="2"/>
      <c r="H65" s="3"/>
    </row>
    <row r="66" spans="1:8" ht="60" x14ac:dyDescent="0.35">
      <c r="A66" s="19"/>
      <c r="B66" s="123" t="s">
        <v>81</v>
      </c>
      <c r="C66" s="13" t="s">
        <v>82</v>
      </c>
      <c r="D66" s="13" t="s">
        <v>83</v>
      </c>
      <c r="E66" s="13" t="s">
        <v>84</v>
      </c>
      <c r="F66" s="2"/>
      <c r="G66" s="2"/>
      <c r="H66" s="3"/>
    </row>
    <row r="67" spans="1:8" ht="31" x14ac:dyDescent="0.35">
      <c r="A67" s="19"/>
      <c r="B67" s="123"/>
      <c r="C67" s="30" t="s">
        <v>85</v>
      </c>
      <c r="D67" s="30" t="s">
        <v>86</v>
      </c>
      <c r="E67" s="30"/>
      <c r="F67" s="2"/>
      <c r="G67" s="2"/>
      <c r="H67" s="3"/>
    </row>
    <row r="68" spans="1:8" ht="15.5" x14ac:dyDescent="0.35">
      <c r="A68" s="19"/>
      <c r="B68" s="123"/>
      <c r="C68" s="21"/>
      <c r="D68" s="21"/>
      <c r="E68" s="21"/>
      <c r="F68" s="2"/>
      <c r="G68" s="2"/>
      <c r="H68" s="3"/>
    </row>
    <row r="69" spans="1:8" ht="15.5" x14ac:dyDescent="0.35">
      <c r="A69" s="19"/>
      <c r="B69" s="123"/>
      <c r="C69" s="21"/>
      <c r="D69" s="21"/>
      <c r="E69" s="21"/>
      <c r="F69" s="2"/>
      <c r="G69" s="2"/>
      <c r="H69" s="3"/>
    </row>
    <row r="70" spans="1:8" x14ac:dyDescent="0.35">
      <c r="A70" s="55"/>
    </row>
    <row r="71" spans="1:8" ht="15.5" x14ac:dyDescent="0.35">
      <c r="A71" s="17">
        <v>44</v>
      </c>
      <c r="B71" s="125" t="s">
        <v>87</v>
      </c>
      <c r="C71" s="126"/>
      <c r="D71" s="18" t="s">
        <v>88</v>
      </c>
      <c r="E71" s="18" t="s">
        <v>89</v>
      </c>
      <c r="F71" s="2"/>
      <c r="G71" s="2"/>
      <c r="H71" s="3"/>
    </row>
    <row r="72" spans="1:8" ht="60" x14ac:dyDescent="0.35">
      <c r="A72" s="19"/>
      <c r="B72" s="123" t="s">
        <v>81</v>
      </c>
      <c r="C72" s="13" t="s">
        <v>90</v>
      </c>
      <c r="D72" s="13" t="s">
        <v>83</v>
      </c>
      <c r="E72" s="13" t="s">
        <v>84</v>
      </c>
      <c r="F72" s="2"/>
      <c r="G72" s="2"/>
      <c r="H72" s="3"/>
    </row>
    <row r="73" spans="1:8" ht="15.5" x14ac:dyDescent="0.35">
      <c r="A73" s="19"/>
      <c r="B73" s="123"/>
      <c r="C73" s="21"/>
      <c r="D73" s="21"/>
      <c r="E73" s="21"/>
      <c r="F73" s="2"/>
      <c r="G73" s="2"/>
      <c r="H73" s="3"/>
    </row>
    <row r="74" spans="1:8" ht="15.5" x14ac:dyDescent="0.35">
      <c r="A74" s="19"/>
      <c r="B74" s="123"/>
      <c r="C74" s="21"/>
      <c r="D74" s="21"/>
      <c r="E74" s="21"/>
      <c r="F74" s="2"/>
      <c r="G74" s="2"/>
      <c r="H74" s="3"/>
    </row>
    <row r="75" spans="1:8" ht="15.5" x14ac:dyDescent="0.35">
      <c r="A75" s="19"/>
      <c r="B75" s="123"/>
      <c r="C75" s="21"/>
      <c r="D75" s="21"/>
      <c r="E75" s="21"/>
      <c r="F75" s="2"/>
      <c r="G75" s="2"/>
      <c r="H75" s="3"/>
    </row>
    <row r="77" spans="1:8" ht="15.5" x14ac:dyDescent="0.35">
      <c r="A77" s="14"/>
      <c r="B77" s="112" t="s">
        <v>91</v>
      </c>
      <c r="C77" s="112"/>
      <c r="D77" s="112"/>
      <c r="E77" s="112"/>
      <c r="F77" s="2"/>
      <c r="G77" s="2"/>
      <c r="H77" s="3"/>
    </row>
    <row r="78" spans="1:8" s="56" customFormat="1" ht="15.5" x14ac:dyDescent="0.35">
      <c r="A78" s="14"/>
      <c r="B78" s="14"/>
      <c r="C78" s="14"/>
      <c r="D78" s="14"/>
      <c r="E78" s="14"/>
      <c r="F78" s="15"/>
      <c r="G78" s="15"/>
      <c r="H78" s="16"/>
    </row>
    <row r="79" spans="1:8" ht="15.5" x14ac:dyDescent="0.35">
      <c r="A79" s="17">
        <v>45</v>
      </c>
      <c r="B79" s="125" t="s">
        <v>92</v>
      </c>
      <c r="C79" s="126"/>
      <c r="D79" s="18" t="s">
        <v>93</v>
      </c>
      <c r="E79" s="18" t="s">
        <v>94</v>
      </c>
      <c r="F79" s="2"/>
      <c r="G79" s="2"/>
      <c r="H79" s="3"/>
    </row>
    <row r="80" spans="1:8" ht="31.5" customHeight="1" x14ac:dyDescent="0.35">
      <c r="A80" s="19"/>
      <c r="B80" s="123" t="s">
        <v>95</v>
      </c>
      <c r="C80" s="123" t="s">
        <v>188</v>
      </c>
      <c r="D80" s="123" t="s">
        <v>97</v>
      </c>
      <c r="E80" s="123"/>
      <c r="F80" s="2"/>
      <c r="G80" s="2"/>
      <c r="H80" s="3"/>
    </row>
    <row r="81" spans="1:10" ht="15.5" x14ac:dyDescent="0.35">
      <c r="A81" s="19"/>
      <c r="B81" s="123"/>
      <c r="C81" s="123"/>
      <c r="D81" s="13" t="s">
        <v>98</v>
      </c>
      <c r="E81" s="13" t="s">
        <v>99</v>
      </c>
      <c r="F81" s="2"/>
      <c r="G81" s="2"/>
      <c r="H81" s="3"/>
    </row>
    <row r="82" spans="1:10" ht="58.5" customHeight="1" x14ac:dyDescent="0.35">
      <c r="A82" s="19"/>
      <c r="B82" s="30" t="str">
        <f>C4</f>
        <v>ПС 10/35 кВ "Фарада" 
в п.г.т. Кондинское Кондинского района</v>
      </c>
      <c r="C82" s="29" t="s">
        <v>198</v>
      </c>
      <c r="D82" s="31" t="s">
        <v>190</v>
      </c>
      <c r="E82" s="31" t="s">
        <v>102</v>
      </c>
      <c r="F82" s="2"/>
      <c r="G82" s="2"/>
      <c r="H82" s="3"/>
    </row>
    <row r="83" spans="1:10" s="58" customFormat="1" ht="15.5" x14ac:dyDescent="0.35">
      <c r="A83" s="32"/>
      <c r="B83" s="136" t="s">
        <v>103</v>
      </c>
      <c r="C83" s="136"/>
      <c r="D83" s="33"/>
      <c r="E83" s="33"/>
      <c r="F83" s="34"/>
      <c r="G83" s="34"/>
      <c r="H83" s="35"/>
    </row>
    <row r="85" spans="1:10" ht="15.5" x14ac:dyDescent="0.35">
      <c r="A85" s="14"/>
      <c r="B85" s="112" t="s">
        <v>104</v>
      </c>
      <c r="C85" s="112"/>
      <c r="D85" s="112"/>
      <c r="E85" s="112"/>
      <c r="F85" s="112"/>
      <c r="G85" s="112"/>
      <c r="H85" s="2"/>
      <c r="I85" s="2"/>
      <c r="J85" s="3"/>
    </row>
    <row r="86" spans="1:10" s="56" customFormat="1" ht="15.5" x14ac:dyDescent="0.35">
      <c r="A86" s="14"/>
      <c r="B86" s="14"/>
      <c r="C86" s="14"/>
      <c r="D86" s="14"/>
      <c r="E86" s="14"/>
      <c r="F86" s="14"/>
      <c r="G86" s="14"/>
      <c r="H86" s="15"/>
      <c r="I86" s="15"/>
      <c r="J86" s="16"/>
    </row>
    <row r="87" spans="1:10" ht="15.5" x14ac:dyDescent="0.35">
      <c r="A87" s="22">
        <v>46</v>
      </c>
      <c r="B87" s="36" t="s">
        <v>105</v>
      </c>
      <c r="C87" s="37" t="s">
        <v>106</v>
      </c>
      <c r="D87" s="38" t="s">
        <v>107</v>
      </c>
      <c r="E87" s="37" t="s">
        <v>108</v>
      </c>
      <c r="F87" s="38" t="s">
        <v>109</v>
      </c>
      <c r="G87" s="37" t="s">
        <v>110</v>
      </c>
      <c r="H87" s="2"/>
      <c r="I87" s="2"/>
      <c r="J87" s="3"/>
    </row>
    <row r="88" spans="1:10" ht="90" x14ac:dyDescent="0.35">
      <c r="A88" s="19"/>
      <c r="B88" s="13" t="s">
        <v>111</v>
      </c>
      <c r="C88" s="13" t="s">
        <v>112</v>
      </c>
      <c r="D88" s="13" t="s">
        <v>113</v>
      </c>
      <c r="E88" s="13" t="s">
        <v>114</v>
      </c>
      <c r="F88" s="13" t="s">
        <v>115</v>
      </c>
      <c r="G88" s="13" t="s">
        <v>116</v>
      </c>
      <c r="H88" s="2"/>
      <c r="I88" s="2"/>
      <c r="J88" s="3"/>
    </row>
    <row r="89" spans="1:10" ht="31" x14ac:dyDescent="0.35">
      <c r="A89" s="19"/>
      <c r="B89" s="30" t="str">
        <f>B82</f>
        <v>ПС 10/35 кВ "Фарада" 
в п.г.т. Кондинское Кондинского района</v>
      </c>
      <c r="C89" s="30" t="str">
        <f>C16</f>
        <v>Вводимая мощность - 12,6 МВА                                                                                                                                                                                                                                      Вводимая протяженность сетей – 0,35 км.</v>
      </c>
      <c r="D89" s="29" t="s">
        <v>117</v>
      </c>
      <c r="E89" s="31"/>
      <c r="F89" s="49">
        <v>133.84166101000002</v>
      </c>
      <c r="G89" s="21"/>
      <c r="H89" s="2"/>
      <c r="I89" s="2"/>
      <c r="J89" s="3"/>
    </row>
    <row r="90" spans="1:10" ht="15.5" x14ac:dyDescent="0.35">
      <c r="A90" s="19"/>
      <c r="B90" s="30" t="s">
        <v>118</v>
      </c>
      <c r="C90" s="21"/>
      <c r="D90" s="21"/>
      <c r="E90" s="21"/>
      <c r="F90" s="50">
        <f>F89</f>
        <v>133.84166101000002</v>
      </c>
      <c r="G90" s="21"/>
      <c r="H90" s="2"/>
      <c r="I90" s="2"/>
      <c r="J90" s="3"/>
    </row>
    <row r="92" spans="1:10" ht="15.5" x14ac:dyDescent="0.35">
      <c r="A92" s="14"/>
      <c r="B92" s="112" t="s">
        <v>119</v>
      </c>
      <c r="C92" s="112"/>
      <c r="D92" s="112"/>
      <c r="E92" s="112"/>
      <c r="F92" s="112"/>
      <c r="G92" s="112"/>
      <c r="H92" s="2"/>
      <c r="I92" s="2"/>
      <c r="J92" s="3"/>
    </row>
    <row r="93" spans="1:10" s="56" customFormat="1" ht="16" thickBot="1" x14ac:dyDescent="0.4">
      <c r="A93" s="14"/>
      <c r="B93" s="14"/>
      <c r="C93" s="14"/>
      <c r="D93" s="14"/>
      <c r="E93" s="14"/>
      <c r="F93" s="14"/>
      <c r="G93" s="14"/>
      <c r="H93" s="15"/>
      <c r="I93" s="15"/>
      <c r="J93" s="16"/>
    </row>
    <row r="94" spans="1:10" ht="15.5" x14ac:dyDescent="0.35">
      <c r="A94" s="41">
        <v>47</v>
      </c>
      <c r="B94" s="127"/>
      <c r="C94" s="128"/>
      <c r="D94" s="128"/>
      <c r="E94" s="128"/>
      <c r="F94" s="128"/>
      <c r="G94" s="129"/>
      <c r="H94" s="2"/>
      <c r="I94" s="2"/>
      <c r="J94" s="3"/>
    </row>
    <row r="95" spans="1:10" ht="15" customHeight="1" x14ac:dyDescent="0.35">
      <c r="A95" s="55"/>
      <c r="B95" s="130"/>
      <c r="C95" s="131"/>
      <c r="D95" s="131"/>
      <c r="E95" s="131"/>
      <c r="F95" s="131"/>
      <c r="G95" s="132"/>
    </row>
    <row r="96" spans="1:10" ht="15" customHeight="1" thickBot="1" x14ac:dyDescent="0.4">
      <c r="A96" s="55"/>
      <c r="B96" s="133"/>
      <c r="C96" s="134"/>
      <c r="D96" s="134"/>
      <c r="E96" s="134"/>
      <c r="F96" s="134"/>
      <c r="G96" s="135"/>
    </row>
    <row r="97" spans="1:10" x14ac:dyDescent="0.35">
      <c r="A97" s="55"/>
    </row>
    <row r="98" spans="1:10" ht="15.5" x14ac:dyDescent="0.35">
      <c r="A98" s="14"/>
      <c r="B98" s="112" t="s">
        <v>120</v>
      </c>
      <c r="C98" s="112"/>
      <c r="D98" s="112"/>
      <c r="E98" s="112"/>
      <c r="F98" s="112"/>
      <c r="G98" s="112"/>
      <c r="H98" s="2"/>
      <c r="I98" s="2"/>
      <c r="J98" s="3"/>
    </row>
    <row r="99" spans="1:10" s="56" customFormat="1" ht="16" thickBot="1" x14ac:dyDescent="0.4">
      <c r="A99" s="14"/>
      <c r="B99" s="14"/>
      <c r="C99" s="14"/>
      <c r="D99" s="14"/>
      <c r="E99" s="14"/>
      <c r="F99" s="14"/>
      <c r="G99" s="14"/>
      <c r="H99" s="15"/>
      <c r="I99" s="15"/>
      <c r="J99" s="16"/>
    </row>
    <row r="100" spans="1:10" ht="15.5" x14ac:dyDescent="0.35">
      <c r="A100" s="42">
        <v>48</v>
      </c>
      <c r="B100" s="127"/>
      <c r="C100" s="128"/>
      <c r="D100" s="128"/>
      <c r="E100" s="128"/>
      <c r="F100" s="128"/>
      <c r="G100" s="129"/>
      <c r="H100" s="2"/>
      <c r="I100" s="2"/>
      <c r="J100" s="3"/>
    </row>
    <row r="101" spans="1:10" ht="15" customHeight="1" x14ac:dyDescent="0.35">
      <c r="A101" s="55"/>
      <c r="B101" s="130"/>
      <c r="C101" s="131"/>
      <c r="D101" s="131"/>
      <c r="E101" s="131"/>
      <c r="F101" s="131"/>
      <c r="G101" s="132"/>
    </row>
    <row r="102" spans="1:10" ht="15" customHeight="1" x14ac:dyDescent="0.35">
      <c r="A102" s="55"/>
      <c r="B102" s="130"/>
      <c r="C102" s="131"/>
      <c r="D102" s="131"/>
      <c r="E102" s="131"/>
      <c r="F102" s="131"/>
      <c r="G102" s="132"/>
    </row>
    <row r="103" spans="1:10" x14ac:dyDescent="0.35">
      <c r="A103" s="55"/>
      <c r="B103" s="130"/>
      <c r="C103" s="131"/>
      <c r="D103" s="131"/>
      <c r="E103" s="131"/>
      <c r="F103" s="131"/>
      <c r="G103" s="132"/>
    </row>
    <row r="104" spans="1:10" x14ac:dyDescent="0.35">
      <c r="A104" s="55"/>
      <c r="B104" s="130"/>
      <c r="C104" s="131"/>
      <c r="D104" s="131"/>
      <c r="E104" s="131"/>
      <c r="F104" s="131"/>
      <c r="G104" s="132"/>
    </row>
    <row r="105" spans="1:10" ht="15.5" x14ac:dyDescent="0.35">
      <c r="A105" s="3"/>
      <c r="B105" s="130"/>
      <c r="C105" s="131"/>
      <c r="D105" s="131"/>
      <c r="E105" s="131"/>
      <c r="F105" s="131"/>
      <c r="G105" s="132"/>
      <c r="H105" s="3"/>
      <c r="I105" s="3"/>
      <c r="J105" s="3"/>
    </row>
    <row r="106" spans="1:10" x14ac:dyDescent="0.35">
      <c r="A106" s="55"/>
      <c r="B106" s="130"/>
      <c r="C106" s="131"/>
      <c r="D106" s="131"/>
      <c r="E106" s="131"/>
      <c r="F106" s="131"/>
      <c r="G106" s="132"/>
    </row>
    <row r="107" spans="1:10" x14ac:dyDescent="0.35">
      <c r="A107" s="55"/>
      <c r="B107" s="130"/>
      <c r="C107" s="131"/>
      <c r="D107" s="131"/>
      <c r="E107" s="131"/>
      <c r="F107" s="131"/>
      <c r="G107" s="132"/>
    </row>
    <row r="108" spans="1:10" x14ac:dyDescent="0.35">
      <c r="A108" s="55"/>
      <c r="B108" s="130"/>
      <c r="C108" s="131"/>
      <c r="D108" s="131"/>
      <c r="E108" s="131"/>
      <c r="F108" s="131"/>
      <c r="G108" s="132"/>
    </row>
    <row r="109" spans="1:10" x14ac:dyDescent="0.35">
      <c r="A109" s="55"/>
      <c r="B109" s="130"/>
      <c r="C109" s="131"/>
      <c r="D109" s="131"/>
      <c r="E109" s="131"/>
      <c r="F109" s="131"/>
      <c r="G109" s="132"/>
    </row>
    <row r="110" spans="1:10" x14ac:dyDescent="0.35">
      <c r="A110" s="55"/>
      <c r="B110" s="130"/>
      <c r="C110" s="131"/>
      <c r="D110" s="131"/>
      <c r="E110" s="131"/>
      <c r="F110" s="131"/>
      <c r="G110" s="132"/>
    </row>
    <row r="111" spans="1:10" x14ac:dyDescent="0.35">
      <c r="A111" s="55"/>
      <c r="B111" s="130"/>
      <c r="C111" s="131"/>
      <c r="D111" s="131"/>
      <c r="E111" s="131"/>
      <c r="F111" s="131"/>
      <c r="G111" s="132"/>
    </row>
    <row r="112" spans="1:10" x14ac:dyDescent="0.35">
      <c r="A112" s="55"/>
      <c r="B112" s="130"/>
      <c r="C112" s="131"/>
      <c r="D112" s="131"/>
      <c r="E112" s="131"/>
      <c r="F112" s="131"/>
      <c r="G112" s="132"/>
    </row>
    <row r="113" spans="1:7" ht="15" thickBot="1" x14ac:dyDescent="0.4">
      <c r="A113" s="55"/>
      <c r="B113" s="133"/>
      <c r="C113" s="134"/>
      <c r="D113" s="134"/>
      <c r="E113" s="134"/>
      <c r="F113" s="134"/>
      <c r="G113" s="135"/>
    </row>
  </sheetData>
  <mergeCells count="54">
    <mergeCell ref="B92:G92"/>
    <mergeCell ref="B94:G96"/>
    <mergeCell ref="B98:G98"/>
    <mergeCell ref="B100:G113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69</vt:i4>
      </vt:variant>
    </vt:vector>
  </HeadingPairs>
  <TitlesOfParts>
    <vt:vector size="69" baseType="lpstr">
      <vt:lpstr>1. Рек-ция г. Белоярский.1 этап</vt:lpstr>
      <vt:lpstr>2. Рек-ция г.Белоярский.2 этап</vt:lpstr>
      <vt:lpstr>3. Рек-ция г. Белоярский.3 этап</vt:lpstr>
      <vt:lpstr>4. Рекн-ция внут.сети Полноват</vt:lpstr>
      <vt:lpstr>5. Рек-ция КЛ-0,4 Белояр-ий</vt:lpstr>
      <vt:lpstr>6.КТП в районе шк.№2 Белоярский</vt:lpstr>
      <vt:lpstr>7.Рекон-ция КЛ-10 Белоярский</vt:lpstr>
      <vt:lpstr>8 ПС "ЮМАС"</vt:lpstr>
      <vt:lpstr>9 ПС "Фарада"</vt:lpstr>
      <vt:lpstr>10 ЗРУ Западная 3 этап</vt:lpstr>
      <vt:lpstr>11 ТИ и ТС на ПС 35-220 кВ</vt:lpstr>
      <vt:lpstr>12 КТП (3 шт) Белоярский</vt:lpstr>
      <vt:lpstr>13 РП-6кВ в г.Белоярском 1 этап</vt:lpstr>
      <vt:lpstr>14 РП-6кВ г. Белоярском 2 этап</vt:lpstr>
      <vt:lpstr>15 КТП, ЛЭП с.Полноват</vt:lpstr>
      <vt:lpstr>16 ЛЭП Озерный-2 этап 1</vt:lpstr>
      <vt:lpstr>17 ЛЭП Озерный-2 этап 2</vt:lpstr>
      <vt:lpstr> 18 Сети 6-0,4кВ Игрим Берез</vt:lpstr>
      <vt:lpstr>19 РДГ Шайтанка</vt:lpstr>
      <vt:lpstr>20 РДГ Теги</vt:lpstr>
      <vt:lpstr>21 РДГ Ванзетур</vt:lpstr>
      <vt:lpstr>22 ЛЭП для элект-ия ИЖС юг-зап.</vt:lpstr>
      <vt:lpstr>23 Сети 0,4 и 6-20 кВ ТП Березв</vt:lpstr>
      <vt:lpstr>24 ЛЭП 0,4 многок-ый Набережная</vt:lpstr>
      <vt:lpstr>25 ЛЭП от ПС в п. Пионерном</vt:lpstr>
      <vt:lpstr>26 КТП (2 шт) Когалым</vt:lpstr>
      <vt:lpstr>27 ЛЭП ЦРП№2-4-КТП-3...Когалым</vt:lpstr>
      <vt:lpstr>28 ЛЭП ТП№2-ТП№2-37-..Когалым</vt:lpstr>
      <vt:lpstr>29 Сети 0,4 и 6-20кВ ТП Когалым</vt:lpstr>
      <vt:lpstr>30 ЛЭП 10 кВ от ПС ЮМАС до РП№2</vt:lpstr>
      <vt:lpstr>31 ЛЭП и ПС Назарово Мулымья</vt:lpstr>
      <vt:lpstr>32 Сети 0,4 кВ замена КТП Мулым</vt:lpstr>
      <vt:lpstr>33 Сети Ушья</vt:lpstr>
      <vt:lpstr>34 ЛЭП от ПС Назарово до Ушья..</vt:lpstr>
      <vt:lpstr>35 ЛЭП Сибирская Междуреч...</vt:lpstr>
      <vt:lpstr>36 ЛЭП, КТП ИЖС Южный Междуреч.</vt:lpstr>
      <vt:lpstr>37 ЛЭП Нефтяник-2 Междуреч..</vt:lpstr>
      <vt:lpstr>38 ЛЭП 10-04 Кв Кама Кондинский</vt:lpstr>
      <vt:lpstr>39 ЛЭП 10-0,4 Алтай Кондинский</vt:lpstr>
      <vt:lpstr>40. ТП. МО Кондинский район</vt:lpstr>
      <vt:lpstr>41 ПС 110-6 кВ Лорба</vt:lpstr>
      <vt:lpstr>42. Зелёная зона.1 этап</vt:lpstr>
      <vt:lpstr>43. Зеленая зона 2 этап</vt:lpstr>
      <vt:lpstr>44. Зеленая зона 3 этап</vt:lpstr>
      <vt:lpstr>45 ЛЭП, КТП в Югорске 1 этап</vt:lpstr>
      <vt:lpstr>46 ЛЭП, КТП в Югорске 2 этап</vt:lpstr>
      <vt:lpstr>47 ЛЭП, КТП в Югорске 3 этап</vt:lpstr>
      <vt:lpstr>48 ЛЭП, КТП ИЖС Югорск</vt:lpstr>
      <vt:lpstr>49  ТП МО г.Югорск</vt:lpstr>
      <vt:lpstr>50 Сети элек-ния Агириш 1,2 оч.</vt:lpstr>
      <vt:lpstr>51 Сети АИИСКУЭ Советский 1этап</vt:lpstr>
      <vt:lpstr>52 Сети АИИСКУЭ 2 этап</vt:lpstr>
      <vt:lpstr>53 Сети АИИСКУЭ 3 этап</vt:lpstr>
      <vt:lpstr>54 Сети эл-ния АИИСКУЭ Алябьевс</vt:lpstr>
      <vt:lpstr>55 Сети эл-ния АИИСКУЭ Коммунис</vt:lpstr>
      <vt:lpstr>56 ЛЭП, КТП Картопья-4</vt:lpstr>
      <vt:lpstr>57 ЛЭП, КТП Картопья-5</vt:lpstr>
      <vt:lpstr>58. ТП. МО Советский район</vt:lpstr>
      <vt:lpstr>59. Сети для ТП Сургут</vt:lpstr>
      <vt:lpstr>60 КЛ взамен ВЛ Нягань</vt:lpstr>
      <vt:lpstr>61 Сети для ТП Нягань</vt:lpstr>
      <vt:lpstr>62 База Нягань</vt:lpstr>
      <vt:lpstr>63 База Березово</vt:lpstr>
      <vt:lpstr>64 База Игрим</vt:lpstr>
      <vt:lpstr>65 Система  ТИ и ТС </vt:lpstr>
      <vt:lpstr>66 Приобретение о.с.</vt:lpstr>
      <vt:lpstr>67 Приоб-ние спецтехники и авт </vt:lpstr>
      <vt:lpstr>68 Приоб. электр. и проч.имущ.</vt:lpstr>
      <vt:lpstr>69 приоб. оборуд. вне сметы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2017-03-01T12:51:25Z</dcterms:modified>
</cp:coreProperties>
</file>